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defaultThemeVersion="124226"/>
  <mc:AlternateContent xmlns:mc="http://schemas.openxmlformats.org/markup-compatibility/2006">
    <mc:Choice Requires="x15">
      <x15ac:absPath xmlns:x15ac="http://schemas.microsoft.com/office/spreadsheetml/2010/11/ac" url="E:\R7\01_支部専門委員会(4月)\"/>
    </mc:Choice>
  </mc:AlternateContent>
  <xr:revisionPtr revIDLastSave="0" documentId="13_ncr:1_{A117A479-1480-4BEB-9637-E397CBE02D45}" xr6:coauthVersionLast="47" xr6:coauthVersionMax="47" xr10:uidLastSave="{00000000-0000-0000-0000-000000000000}"/>
  <bookViews>
    <workbookView xWindow="-120" yWindow="-120" windowWidth="20730" windowHeight="11040" activeTab="1" xr2:uid="{00000000-000D-0000-FFFF-FFFF00000000}"/>
  </bookViews>
  <sheets>
    <sheet name="別紙１(男)" sheetId="15" r:id="rId1"/>
    <sheet name="別紙１(女)" sheetId="24" r:id="rId2"/>
    <sheet name="別紙2(男)" sheetId="2" state="hidden" r:id="rId3"/>
    <sheet name="別紙2(女)" sheetId="25" state="hidden" r:id="rId4"/>
    <sheet name="男データ" sheetId="18" state="hidden" r:id="rId5"/>
    <sheet name="女データ" sheetId="26" state="hidden" r:id="rId6"/>
    <sheet name="データ" sheetId="10" state="hidden" r:id="rId7"/>
  </sheets>
  <definedNames>
    <definedName name="_xlnm.Print_Area" localSheetId="3">'別紙2(女)'!$A$1:$J$50</definedName>
    <definedName name="_xlnm.Print_Area" localSheetId="2">'別紙2(男)'!$A$1:$J$50</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46" i="18" l="1"/>
  <c r="C46" i="18"/>
  <c r="B47" i="18"/>
  <c r="C47" i="18"/>
  <c r="B48" i="18"/>
  <c r="C48" i="18"/>
  <c r="B49" i="18"/>
  <c r="C49" i="18"/>
  <c r="B50" i="18"/>
  <c r="C50" i="18"/>
  <c r="B51" i="18"/>
  <c r="C51" i="18"/>
  <c r="B52" i="18"/>
  <c r="C52" i="18"/>
  <c r="B53" i="18"/>
  <c r="C53" i="18"/>
  <c r="B54" i="18"/>
  <c r="C54" i="18"/>
  <c r="B55" i="18"/>
  <c r="C55" i="18"/>
  <c r="B56" i="18"/>
  <c r="C56" i="18"/>
  <c r="B57" i="18"/>
  <c r="C57" i="18"/>
  <c r="B58" i="18"/>
  <c r="C58" i="18"/>
  <c r="B59" i="18"/>
  <c r="C59" i="18"/>
  <c r="B60" i="18"/>
  <c r="C60" i="18"/>
  <c r="B61" i="18"/>
  <c r="C61" i="18"/>
  <c r="B62" i="18"/>
  <c r="C62" i="18"/>
  <c r="B63" i="18"/>
  <c r="C63" i="18"/>
  <c r="B64" i="18"/>
  <c r="C64" i="18"/>
  <c r="B45" i="18"/>
  <c r="C45" i="18"/>
  <c r="C13" i="15"/>
  <c r="C14" i="15"/>
  <c r="C15" i="15"/>
  <c r="C16" i="15"/>
  <c r="C17" i="15"/>
  <c r="C18" i="15"/>
  <c r="C19" i="15"/>
  <c r="C20" i="15"/>
  <c r="C21" i="15"/>
  <c r="C22" i="15"/>
  <c r="C23" i="15"/>
  <c r="C24" i="15"/>
  <c r="C25" i="15"/>
  <c r="C26" i="15"/>
  <c r="C27" i="15"/>
  <c r="C28" i="15"/>
  <c r="C29" i="15"/>
  <c r="C30" i="15"/>
  <c r="C31" i="15"/>
  <c r="C12" i="15"/>
  <c r="Q34" i="24"/>
  <c r="Q34" i="15"/>
  <c r="C12" i="24"/>
  <c r="B64" i="26"/>
  <c r="C64" i="26"/>
  <c r="D31" i="24"/>
  <c r="B63" i="26"/>
  <c r="C63" i="26"/>
  <c r="D30" i="24"/>
  <c r="B62" i="26"/>
  <c r="C62" i="26"/>
  <c r="D29" i="24"/>
  <c r="B61" i="26"/>
  <c r="C61" i="26"/>
  <c r="D28" i="24"/>
  <c r="B60" i="26"/>
  <c r="C60" i="26"/>
  <c r="D27" i="24"/>
  <c r="B59" i="26"/>
  <c r="C59" i="26"/>
  <c r="D26" i="24"/>
  <c r="B58" i="26"/>
  <c r="C58" i="26"/>
  <c r="D25" i="24"/>
  <c r="B57" i="26"/>
  <c r="C57" i="26"/>
  <c r="D24" i="24"/>
  <c r="B56" i="26"/>
  <c r="C56" i="26"/>
  <c r="D23" i="24"/>
  <c r="B55" i="26"/>
  <c r="C55" i="26"/>
  <c r="D22" i="24"/>
  <c r="B54" i="26"/>
  <c r="C54" i="26"/>
  <c r="D21" i="24"/>
  <c r="B53" i="26"/>
  <c r="C53" i="26"/>
  <c r="D20" i="24"/>
  <c r="B52" i="26"/>
  <c r="C52" i="26"/>
  <c r="D19" i="24"/>
  <c r="B51" i="26"/>
  <c r="C51" i="26"/>
  <c r="D18" i="24"/>
  <c r="B50" i="26"/>
  <c r="C50" i="26"/>
  <c r="D17" i="24"/>
  <c r="B49" i="26"/>
  <c r="C49" i="26"/>
  <c r="D16" i="24"/>
  <c r="B48" i="26"/>
  <c r="C48" i="26"/>
  <c r="D15" i="24"/>
  <c r="B47" i="26"/>
  <c r="C47" i="26"/>
  <c r="D14" i="24"/>
  <c r="B46" i="26"/>
  <c r="C46" i="26"/>
  <c r="D13" i="24"/>
  <c r="B45" i="26"/>
  <c r="C45" i="26"/>
  <c r="D12" i="24"/>
  <c r="C3" i="26"/>
  <c r="T3" i="26"/>
  <c r="D3" i="26"/>
  <c r="E3" i="26"/>
  <c r="F3" i="26"/>
  <c r="O3" i="26"/>
  <c r="D5" i="26"/>
  <c r="E5" i="26"/>
  <c r="F5" i="26"/>
  <c r="O5" i="26"/>
  <c r="D6" i="26"/>
  <c r="E6" i="26"/>
  <c r="F6" i="26"/>
  <c r="O6" i="26"/>
  <c r="D7" i="26"/>
  <c r="E7" i="26"/>
  <c r="F7" i="26"/>
  <c r="O7" i="26"/>
  <c r="D8" i="26"/>
  <c r="E8" i="26"/>
  <c r="F8" i="26"/>
  <c r="O8" i="26"/>
  <c r="D9" i="26"/>
  <c r="E9" i="26"/>
  <c r="F9" i="26"/>
  <c r="O9" i="26"/>
  <c r="D10" i="26"/>
  <c r="E10" i="26"/>
  <c r="F10" i="26"/>
  <c r="O10" i="26"/>
  <c r="D11" i="26"/>
  <c r="E11" i="26"/>
  <c r="F11" i="26"/>
  <c r="O11" i="26"/>
  <c r="D12" i="26"/>
  <c r="E12" i="26"/>
  <c r="F12" i="26"/>
  <c r="O12" i="26"/>
  <c r="D13" i="26"/>
  <c r="E13" i="26"/>
  <c r="F13" i="26"/>
  <c r="O13" i="26"/>
  <c r="D14" i="26"/>
  <c r="E14" i="26"/>
  <c r="F14" i="26"/>
  <c r="O14" i="26"/>
  <c r="D15" i="26"/>
  <c r="E15" i="26"/>
  <c r="F15" i="26"/>
  <c r="O15" i="26"/>
  <c r="D16" i="26"/>
  <c r="E16" i="26"/>
  <c r="F16" i="26"/>
  <c r="O16" i="26"/>
  <c r="D17" i="26"/>
  <c r="E17" i="26"/>
  <c r="F17" i="26"/>
  <c r="O17" i="26"/>
  <c r="D18" i="26"/>
  <c r="E18" i="26"/>
  <c r="F18" i="26"/>
  <c r="O18" i="26"/>
  <c r="D19" i="26"/>
  <c r="E19" i="26"/>
  <c r="F19" i="26"/>
  <c r="O19" i="26"/>
  <c r="D20" i="26"/>
  <c r="E20" i="26"/>
  <c r="F20" i="26"/>
  <c r="O20" i="26"/>
  <c r="D21" i="26"/>
  <c r="E21" i="26"/>
  <c r="F21" i="26"/>
  <c r="O21" i="26"/>
  <c r="D22" i="26"/>
  <c r="E22" i="26"/>
  <c r="F22" i="26"/>
  <c r="O22" i="26"/>
  <c r="D23" i="26"/>
  <c r="E23" i="26"/>
  <c r="F23" i="26"/>
  <c r="O23" i="26"/>
  <c r="D24" i="26"/>
  <c r="E24" i="26"/>
  <c r="F24" i="26"/>
  <c r="O24" i="26"/>
  <c r="D25" i="26"/>
  <c r="E25" i="26"/>
  <c r="F25" i="26"/>
  <c r="O25" i="26"/>
  <c r="D26" i="26"/>
  <c r="E26" i="26"/>
  <c r="F26" i="26"/>
  <c r="O26" i="26"/>
  <c r="D27" i="26"/>
  <c r="E27" i="26"/>
  <c r="F27" i="26"/>
  <c r="O27" i="26"/>
  <c r="D28" i="26"/>
  <c r="E28" i="26"/>
  <c r="F28" i="26"/>
  <c r="O28" i="26"/>
  <c r="D29" i="26"/>
  <c r="E29" i="26"/>
  <c r="F29" i="26"/>
  <c r="O29" i="26"/>
  <c r="D30" i="26"/>
  <c r="E30" i="26"/>
  <c r="F30" i="26"/>
  <c r="O30" i="26"/>
  <c r="D31" i="26"/>
  <c r="E31" i="26"/>
  <c r="F31" i="26"/>
  <c r="O31" i="26"/>
  <c r="D32" i="26"/>
  <c r="E32" i="26"/>
  <c r="F32" i="26"/>
  <c r="O32" i="26"/>
  <c r="D33" i="26"/>
  <c r="E33" i="26"/>
  <c r="F33" i="26"/>
  <c r="O33" i="26"/>
  <c r="D34" i="26"/>
  <c r="E34" i="26"/>
  <c r="F34" i="26"/>
  <c r="O34" i="26"/>
  <c r="D35" i="26"/>
  <c r="E35" i="26"/>
  <c r="F35" i="26"/>
  <c r="O35" i="26"/>
  <c r="D36" i="26"/>
  <c r="E36" i="26"/>
  <c r="F36" i="26"/>
  <c r="O36" i="26"/>
  <c r="D37" i="26"/>
  <c r="E37" i="26"/>
  <c r="F37" i="26"/>
  <c r="O37" i="26"/>
  <c r="D38" i="26"/>
  <c r="E38" i="26"/>
  <c r="F38" i="26"/>
  <c r="O38" i="26"/>
  <c r="D39" i="26"/>
  <c r="E39" i="26"/>
  <c r="F39" i="26"/>
  <c r="O39" i="26"/>
  <c r="D40" i="26"/>
  <c r="E40" i="26"/>
  <c r="F40" i="26"/>
  <c r="O40" i="26"/>
  <c r="D41" i="26"/>
  <c r="E41" i="26"/>
  <c r="F41" i="26"/>
  <c r="O41" i="26"/>
  <c r="D42" i="26"/>
  <c r="E42" i="26"/>
  <c r="F42" i="26"/>
  <c r="O42" i="26"/>
  <c r="D4" i="26"/>
  <c r="E4" i="26"/>
  <c r="F4" i="26"/>
  <c r="O4" i="26"/>
  <c r="D26" i="25"/>
  <c r="D27" i="25"/>
  <c r="D28" i="25"/>
  <c r="B3" i="26"/>
  <c r="S3" i="26"/>
  <c r="C26" i="25"/>
  <c r="C27" i="25"/>
  <c r="C28" i="25"/>
  <c r="C32" i="25"/>
  <c r="D32" i="25"/>
  <c r="C33" i="25"/>
  <c r="D33" i="25"/>
  <c r="C34" i="25"/>
  <c r="D34" i="25"/>
  <c r="I3" i="26"/>
  <c r="R3" i="26"/>
  <c r="I5" i="26"/>
  <c r="R5" i="26"/>
  <c r="I7" i="26"/>
  <c r="R7" i="26"/>
  <c r="I9" i="26"/>
  <c r="R9" i="26"/>
  <c r="B4" i="26"/>
  <c r="S4" i="26"/>
  <c r="C4" i="26"/>
  <c r="T4" i="26"/>
  <c r="B5" i="26"/>
  <c r="S5" i="26"/>
  <c r="C5" i="26"/>
  <c r="T5" i="26"/>
  <c r="B6" i="26"/>
  <c r="S6" i="26"/>
  <c r="C6" i="26"/>
  <c r="T6" i="26"/>
  <c r="B7" i="26"/>
  <c r="S7" i="26"/>
  <c r="C7" i="26"/>
  <c r="T7" i="26"/>
  <c r="B8" i="26"/>
  <c r="S8" i="26"/>
  <c r="C8" i="26"/>
  <c r="T8" i="26"/>
  <c r="B9" i="26"/>
  <c r="S9" i="26"/>
  <c r="C9" i="26"/>
  <c r="T9" i="26"/>
  <c r="B10" i="26"/>
  <c r="S10" i="26"/>
  <c r="C10" i="26"/>
  <c r="T10" i="26"/>
  <c r="I11" i="26"/>
  <c r="R11" i="26"/>
  <c r="B11" i="26"/>
  <c r="S11" i="26"/>
  <c r="C11" i="26"/>
  <c r="T11" i="26"/>
  <c r="B12" i="26"/>
  <c r="S12" i="26"/>
  <c r="C12" i="26"/>
  <c r="T12" i="26"/>
  <c r="I13" i="26"/>
  <c r="R13" i="26"/>
  <c r="B13" i="26"/>
  <c r="S13" i="26"/>
  <c r="C13" i="26"/>
  <c r="T13" i="26"/>
  <c r="B14" i="26"/>
  <c r="S14" i="26"/>
  <c r="C14" i="26"/>
  <c r="T14" i="26"/>
  <c r="I15" i="26"/>
  <c r="R15" i="26"/>
  <c r="B15" i="26"/>
  <c r="S15" i="26"/>
  <c r="C15" i="26"/>
  <c r="T15" i="26"/>
  <c r="B16" i="26"/>
  <c r="S16" i="26"/>
  <c r="C16" i="26"/>
  <c r="T16" i="26"/>
  <c r="I17" i="26"/>
  <c r="R17" i="26"/>
  <c r="B17" i="26"/>
  <c r="S17" i="26"/>
  <c r="C17" i="26"/>
  <c r="T17" i="26"/>
  <c r="B18" i="26"/>
  <c r="S18" i="26"/>
  <c r="C18" i="26"/>
  <c r="T18" i="26"/>
  <c r="I19" i="26"/>
  <c r="R19" i="26"/>
  <c r="B19" i="26"/>
  <c r="S19" i="26"/>
  <c r="C19" i="26"/>
  <c r="T19" i="26"/>
  <c r="B20" i="26"/>
  <c r="S20" i="26"/>
  <c r="C20" i="26"/>
  <c r="T20" i="26"/>
  <c r="I21" i="26"/>
  <c r="R21" i="26"/>
  <c r="B21" i="26"/>
  <c r="S21" i="26"/>
  <c r="C21" i="26"/>
  <c r="T21" i="26"/>
  <c r="B22" i="26"/>
  <c r="S22" i="26"/>
  <c r="C22" i="26"/>
  <c r="T22" i="26"/>
  <c r="I23" i="26"/>
  <c r="R23" i="26"/>
  <c r="B23" i="26"/>
  <c r="S23" i="26"/>
  <c r="C23" i="26"/>
  <c r="T23" i="26"/>
  <c r="B24" i="26"/>
  <c r="S24" i="26"/>
  <c r="C24" i="26"/>
  <c r="T24" i="26"/>
  <c r="I25" i="26"/>
  <c r="R25" i="26"/>
  <c r="B25" i="26"/>
  <c r="S25" i="26"/>
  <c r="C25" i="26"/>
  <c r="T25" i="26"/>
  <c r="B26" i="26"/>
  <c r="S26" i="26"/>
  <c r="C26" i="26"/>
  <c r="T26" i="26"/>
  <c r="I27" i="26"/>
  <c r="R27" i="26"/>
  <c r="B27" i="26"/>
  <c r="S27" i="26"/>
  <c r="C27" i="26"/>
  <c r="T27" i="26"/>
  <c r="B28" i="26"/>
  <c r="S28" i="26"/>
  <c r="C28" i="26"/>
  <c r="T28" i="26"/>
  <c r="I29" i="26"/>
  <c r="R29" i="26"/>
  <c r="B29" i="26"/>
  <c r="S29" i="26"/>
  <c r="C29" i="26"/>
  <c r="T29" i="26"/>
  <c r="B30" i="26"/>
  <c r="S30" i="26"/>
  <c r="C30" i="26"/>
  <c r="T30" i="26"/>
  <c r="I31" i="26"/>
  <c r="R31" i="26"/>
  <c r="B31" i="26"/>
  <c r="S31" i="26"/>
  <c r="C31" i="26"/>
  <c r="T31" i="26"/>
  <c r="B32" i="26"/>
  <c r="S32" i="26"/>
  <c r="C32" i="26"/>
  <c r="T32" i="26"/>
  <c r="I33" i="26"/>
  <c r="R33" i="26"/>
  <c r="B33" i="26"/>
  <c r="S33" i="26"/>
  <c r="C33" i="26"/>
  <c r="T33" i="26"/>
  <c r="B34" i="26"/>
  <c r="S34" i="26"/>
  <c r="C34" i="26"/>
  <c r="T34" i="26"/>
  <c r="I35" i="26"/>
  <c r="R35" i="26"/>
  <c r="B35" i="26"/>
  <c r="S35" i="26"/>
  <c r="C35" i="26"/>
  <c r="T35" i="26"/>
  <c r="B36" i="26"/>
  <c r="S36" i="26"/>
  <c r="C36" i="26"/>
  <c r="T36" i="26"/>
  <c r="I37" i="26"/>
  <c r="R37" i="26"/>
  <c r="B37" i="26"/>
  <c r="S37" i="26"/>
  <c r="C37" i="26"/>
  <c r="T37" i="26"/>
  <c r="B38" i="26"/>
  <c r="S38" i="26"/>
  <c r="C38" i="26"/>
  <c r="T38" i="26"/>
  <c r="I39" i="26"/>
  <c r="R39" i="26"/>
  <c r="B39" i="26"/>
  <c r="S39" i="26"/>
  <c r="C39" i="26"/>
  <c r="T39" i="26"/>
  <c r="B40" i="26"/>
  <c r="S40" i="26"/>
  <c r="C40" i="26"/>
  <c r="T40" i="26"/>
  <c r="I41" i="26"/>
  <c r="R41" i="26"/>
  <c r="B41" i="26"/>
  <c r="S41" i="26"/>
  <c r="C41" i="26"/>
  <c r="T41" i="26"/>
  <c r="B42" i="26"/>
  <c r="S42" i="26"/>
  <c r="C42" i="26"/>
  <c r="T42" i="26"/>
  <c r="J45" i="25"/>
  <c r="I45" i="25"/>
  <c r="J44" i="25"/>
  <c r="I44" i="25"/>
  <c r="J43" i="25"/>
  <c r="I43" i="25"/>
  <c r="D43" i="25"/>
  <c r="C43" i="25"/>
  <c r="J42" i="25"/>
  <c r="I42" i="25"/>
  <c r="D42" i="25"/>
  <c r="C42" i="25"/>
  <c r="J41" i="25"/>
  <c r="I41" i="25"/>
  <c r="D41" i="25"/>
  <c r="C41" i="25"/>
  <c r="J40" i="25"/>
  <c r="I40" i="25"/>
  <c r="D40" i="25"/>
  <c r="C40" i="25"/>
  <c r="J39" i="25"/>
  <c r="I39" i="25"/>
  <c r="D39" i="25"/>
  <c r="C39" i="25"/>
  <c r="J38" i="25"/>
  <c r="I38" i="25"/>
  <c r="D38" i="25"/>
  <c r="C38" i="25"/>
  <c r="H3" i="26"/>
  <c r="Q3" i="26"/>
  <c r="H5" i="26"/>
  <c r="Q5" i="26"/>
  <c r="H7" i="26"/>
  <c r="Q7" i="26"/>
  <c r="H9" i="26"/>
  <c r="Q9" i="26"/>
  <c r="H11" i="26"/>
  <c r="Q11" i="26"/>
  <c r="H13" i="26"/>
  <c r="Q13" i="26"/>
  <c r="H15" i="26"/>
  <c r="Q15" i="26"/>
  <c r="H17" i="26"/>
  <c r="Q17" i="26"/>
  <c r="H19" i="26"/>
  <c r="Q19" i="26"/>
  <c r="H21" i="26"/>
  <c r="Q21" i="26"/>
  <c r="H23" i="26"/>
  <c r="Q23" i="26"/>
  <c r="H25" i="26"/>
  <c r="Q25" i="26"/>
  <c r="H27" i="26"/>
  <c r="Q27" i="26"/>
  <c r="H29" i="26"/>
  <c r="Q29" i="26"/>
  <c r="H31" i="26"/>
  <c r="Q31" i="26"/>
  <c r="H33" i="26"/>
  <c r="Q33" i="26"/>
  <c r="H35" i="26"/>
  <c r="Q35" i="26"/>
  <c r="H37" i="26"/>
  <c r="Q37" i="26"/>
  <c r="H39" i="26"/>
  <c r="Q39" i="26"/>
  <c r="H41" i="26"/>
  <c r="Q41" i="26"/>
  <c r="J37" i="25"/>
  <c r="I37" i="25"/>
  <c r="D37" i="25"/>
  <c r="C37" i="25"/>
  <c r="J36" i="25"/>
  <c r="I36" i="25"/>
  <c r="D36" i="25"/>
  <c r="C36" i="25"/>
  <c r="J35" i="25"/>
  <c r="I35" i="25"/>
  <c r="D35" i="25"/>
  <c r="C35" i="25"/>
  <c r="J34" i="25"/>
  <c r="I34" i="25"/>
  <c r="J33" i="25"/>
  <c r="I33" i="25"/>
  <c r="J32" i="25"/>
  <c r="I32" i="25"/>
  <c r="G3" i="26"/>
  <c r="P3" i="26"/>
  <c r="G5" i="26"/>
  <c r="P5" i="26"/>
  <c r="G7" i="26"/>
  <c r="P7" i="26"/>
  <c r="G9" i="26"/>
  <c r="P9" i="26"/>
  <c r="G11" i="26"/>
  <c r="P11" i="26"/>
  <c r="G13" i="26"/>
  <c r="P13" i="26"/>
  <c r="G15" i="26"/>
  <c r="P15" i="26"/>
  <c r="G17" i="26"/>
  <c r="P17" i="26"/>
  <c r="G19" i="26"/>
  <c r="P19" i="26"/>
  <c r="G21" i="26"/>
  <c r="P21" i="26"/>
  <c r="G23" i="26"/>
  <c r="P23" i="26"/>
  <c r="G25" i="26"/>
  <c r="P25" i="26"/>
  <c r="G27" i="26"/>
  <c r="P27" i="26"/>
  <c r="G29" i="26"/>
  <c r="P29" i="26"/>
  <c r="G31" i="26"/>
  <c r="P31" i="26"/>
  <c r="G33" i="26"/>
  <c r="P33" i="26"/>
  <c r="G35" i="26"/>
  <c r="P35" i="26"/>
  <c r="G37" i="26"/>
  <c r="P37" i="26"/>
  <c r="G39" i="26"/>
  <c r="P39" i="26"/>
  <c r="G41" i="26"/>
  <c r="P41" i="26"/>
  <c r="J31" i="25"/>
  <c r="I31" i="25"/>
  <c r="J30" i="25"/>
  <c r="I30" i="25"/>
  <c r="J29" i="25"/>
  <c r="I29" i="25"/>
  <c r="J28" i="25"/>
  <c r="I28" i="25"/>
  <c r="J27" i="25"/>
  <c r="I27" i="25"/>
  <c r="J26" i="25"/>
  <c r="I26" i="25"/>
  <c r="J25" i="25"/>
  <c r="I25" i="25"/>
  <c r="D25" i="25"/>
  <c r="C25" i="25"/>
  <c r="J24" i="25"/>
  <c r="I24" i="25"/>
  <c r="D24" i="25"/>
  <c r="C24" i="25"/>
  <c r="J23" i="25"/>
  <c r="I23" i="25"/>
  <c r="D23" i="25"/>
  <c r="C23" i="25"/>
  <c r="J22" i="25"/>
  <c r="I22" i="25"/>
  <c r="D22" i="25"/>
  <c r="C22" i="25"/>
  <c r="J21" i="25"/>
  <c r="I21" i="25"/>
  <c r="D21" i="25"/>
  <c r="C21" i="25"/>
  <c r="J20" i="25"/>
  <c r="I20" i="25"/>
  <c r="D20" i="25"/>
  <c r="C20" i="25"/>
  <c r="J19" i="25"/>
  <c r="I19" i="25"/>
  <c r="D19" i="25"/>
  <c r="C19" i="25"/>
  <c r="J18" i="25"/>
  <c r="I18" i="25"/>
  <c r="D18" i="25"/>
  <c r="C18" i="25"/>
  <c r="J17" i="25"/>
  <c r="I17" i="25"/>
  <c r="D17" i="25"/>
  <c r="C17" i="25"/>
  <c r="J16" i="25"/>
  <c r="I16" i="25"/>
  <c r="D16" i="25"/>
  <c r="C16" i="25"/>
  <c r="J15" i="25"/>
  <c r="I15" i="25"/>
  <c r="D15" i="25"/>
  <c r="C15" i="25"/>
  <c r="J14" i="25"/>
  <c r="I14" i="25"/>
  <c r="D14" i="25"/>
  <c r="C14" i="25"/>
  <c r="J42" i="26"/>
  <c r="J41" i="26"/>
  <c r="J40" i="26"/>
  <c r="J39" i="26"/>
  <c r="J38" i="26"/>
  <c r="J37" i="26"/>
  <c r="J36" i="26"/>
  <c r="J35" i="26"/>
  <c r="J34" i="26"/>
  <c r="J33" i="26"/>
  <c r="J32" i="26"/>
  <c r="J31" i="26"/>
  <c r="J30" i="26"/>
  <c r="J29" i="26"/>
  <c r="J28" i="26"/>
  <c r="J27" i="26"/>
  <c r="J26" i="26"/>
  <c r="J25" i="26"/>
  <c r="J24" i="26"/>
  <c r="J23" i="26"/>
  <c r="J22" i="26"/>
  <c r="J21" i="26"/>
  <c r="J20" i="26"/>
  <c r="J19" i="26"/>
  <c r="J18" i="26"/>
  <c r="J17" i="26"/>
  <c r="J16" i="26"/>
  <c r="J15" i="26"/>
  <c r="J14" i="26"/>
  <c r="J13" i="26"/>
  <c r="J12" i="26"/>
  <c r="J11" i="26"/>
  <c r="J10" i="26"/>
  <c r="J9" i="26"/>
  <c r="J8" i="26"/>
  <c r="J7" i="26"/>
  <c r="J6" i="26"/>
  <c r="J5" i="26"/>
  <c r="J4" i="26"/>
  <c r="J3" i="26"/>
  <c r="C7" i="15"/>
  <c r="G8" i="25"/>
  <c r="AF31" i="24"/>
  <c r="AD31" i="24"/>
  <c r="AB31" i="24"/>
  <c r="X31" i="24"/>
  <c r="V31" i="24"/>
  <c r="T31" i="24"/>
  <c r="C31" i="24"/>
  <c r="AF30" i="24"/>
  <c r="AD30" i="24"/>
  <c r="AB30" i="24"/>
  <c r="X30" i="24"/>
  <c r="V30" i="24"/>
  <c r="T30" i="24"/>
  <c r="C30" i="24"/>
  <c r="AF29" i="24"/>
  <c r="AD29" i="24"/>
  <c r="AB29" i="24"/>
  <c r="X29" i="24"/>
  <c r="V29" i="24"/>
  <c r="T29" i="24"/>
  <c r="C29" i="24"/>
  <c r="AF28" i="24"/>
  <c r="AD28" i="24"/>
  <c r="AB28" i="24"/>
  <c r="X28" i="24"/>
  <c r="V28" i="24"/>
  <c r="T28" i="24"/>
  <c r="C28" i="24"/>
  <c r="AF27" i="24"/>
  <c r="AD27" i="24"/>
  <c r="AB27" i="24"/>
  <c r="X27" i="24"/>
  <c r="V27" i="24"/>
  <c r="T27" i="24"/>
  <c r="C27" i="24"/>
  <c r="AF26" i="24"/>
  <c r="AD26" i="24"/>
  <c r="AB26" i="24"/>
  <c r="X26" i="24"/>
  <c r="V26" i="24"/>
  <c r="T26" i="24"/>
  <c r="C26" i="24"/>
  <c r="AF25" i="24"/>
  <c r="AD25" i="24"/>
  <c r="AB25" i="24"/>
  <c r="X25" i="24"/>
  <c r="V25" i="24"/>
  <c r="T25" i="24"/>
  <c r="C25" i="24"/>
  <c r="AF24" i="24"/>
  <c r="AD24" i="24"/>
  <c r="AB24" i="24"/>
  <c r="X24" i="24"/>
  <c r="V24" i="24"/>
  <c r="T24" i="24"/>
  <c r="C24" i="24"/>
  <c r="AF23" i="24"/>
  <c r="AD23" i="24"/>
  <c r="AB23" i="24"/>
  <c r="X23" i="24"/>
  <c r="V23" i="24"/>
  <c r="T23" i="24"/>
  <c r="C23" i="24"/>
  <c r="AF22" i="24"/>
  <c r="AD22" i="24"/>
  <c r="AB22" i="24"/>
  <c r="X22" i="24"/>
  <c r="V22" i="24"/>
  <c r="T22" i="24"/>
  <c r="C22" i="24"/>
  <c r="AF21" i="24"/>
  <c r="AD21" i="24"/>
  <c r="AB21" i="24"/>
  <c r="X21" i="24"/>
  <c r="V21" i="24"/>
  <c r="T21" i="24"/>
  <c r="C21" i="24"/>
  <c r="AF20" i="24"/>
  <c r="AD20" i="24"/>
  <c r="AB20" i="24"/>
  <c r="X20" i="24"/>
  <c r="V20" i="24"/>
  <c r="T20" i="24"/>
  <c r="C20" i="24"/>
  <c r="AF19" i="24"/>
  <c r="AD19" i="24"/>
  <c r="AB19" i="24"/>
  <c r="X19" i="24"/>
  <c r="V19" i="24"/>
  <c r="T19" i="24"/>
  <c r="C19" i="24"/>
  <c r="AF18" i="24"/>
  <c r="AD18" i="24"/>
  <c r="AB18" i="24"/>
  <c r="X18" i="24"/>
  <c r="V18" i="24"/>
  <c r="T18" i="24"/>
  <c r="C18" i="24"/>
  <c r="AF17" i="24"/>
  <c r="AD17" i="24"/>
  <c r="AB17" i="24"/>
  <c r="X17" i="24"/>
  <c r="V17" i="24"/>
  <c r="T17" i="24"/>
  <c r="C17" i="24"/>
  <c r="AF16" i="24"/>
  <c r="AD16" i="24"/>
  <c r="AB16" i="24"/>
  <c r="X16" i="24"/>
  <c r="V16" i="24"/>
  <c r="T16" i="24"/>
  <c r="C16" i="24"/>
  <c r="AF15" i="24"/>
  <c r="AD15" i="24"/>
  <c r="AB15" i="24"/>
  <c r="X15" i="24"/>
  <c r="V15" i="24"/>
  <c r="T15" i="24"/>
  <c r="C15" i="24"/>
  <c r="AF14" i="24"/>
  <c r="AD14" i="24"/>
  <c r="AB14" i="24"/>
  <c r="X14" i="24"/>
  <c r="V14" i="24"/>
  <c r="T14" i="24"/>
  <c r="C14" i="24"/>
  <c r="AF13" i="24"/>
  <c r="AD13" i="24"/>
  <c r="AB13" i="24"/>
  <c r="X13" i="24"/>
  <c r="V13" i="24"/>
  <c r="T13" i="24"/>
  <c r="C13" i="24"/>
  <c r="AF12" i="24"/>
  <c r="AD12" i="24"/>
  <c r="AB12" i="24"/>
  <c r="X12" i="24"/>
  <c r="V12" i="24"/>
  <c r="T12" i="24"/>
  <c r="AF11" i="24"/>
  <c r="AD11" i="24"/>
  <c r="C11" i="24"/>
  <c r="C7" i="24"/>
  <c r="I5" i="24"/>
  <c r="E5" i="18"/>
  <c r="E6" i="18"/>
  <c r="D13" i="15"/>
  <c r="D14" i="15"/>
  <c r="D15" i="15"/>
  <c r="D16" i="15"/>
  <c r="D17" i="15"/>
  <c r="D18" i="15"/>
  <c r="D19" i="15"/>
  <c r="D20" i="15"/>
  <c r="D21" i="15"/>
  <c r="D22" i="15"/>
  <c r="D23" i="15"/>
  <c r="D24" i="15"/>
  <c r="D25" i="15"/>
  <c r="D26" i="15"/>
  <c r="D27" i="15"/>
  <c r="D28" i="15"/>
  <c r="D29" i="15"/>
  <c r="D30" i="15"/>
  <c r="D31" i="15"/>
  <c r="D12" i="15"/>
  <c r="J40" i="18"/>
  <c r="J42" i="18"/>
  <c r="J6" i="18"/>
  <c r="J8" i="18"/>
  <c r="J10" i="18"/>
  <c r="J12" i="18"/>
  <c r="J14" i="18"/>
  <c r="J16" i="18"/>
  <c r="J18" i="18"/>
  <c r="J20" i="18"/>
  <c r="J22" i="18"/>
  <c r="J24" i="18"/>
  <c r="J26" i="18"/>
  <c r="J28" i="18"/>
  <c r="J30" i="18"/>
  <c r="J32" i="18"/>
  <c r="J34" i="18"/>
  <c r="J36" i="18"/>
  <c r="J38" i="18"/>
  <c r="J4" i="18"/>
  <c r="J3" i="18"/>
  <c r="J5" i="18"/>
  <c r="J7" i="18"/>
  <c r="J9" i="18"/>
  <c r="J11" i="18"/>
  <c r="J13" i="18"/>
  <c r="J15" i="18"/>
  <c r="J17" i="18"/>
  <c r="J19" i="18"/>
  <c r="J21" i="18"/>
  <c r="J23" i="18"/>
  <c r="J25" i="18"/>
  <c r="J27" i="18"/>
  <c r="J29" i="18"/>
  <c r="J31" i="18"/>
  <c r="J33" i="18"/>
  <c r="J35" i="18"/>
  <c r="J37" i="18"/>
  <c r="J39" i="18"/>
  <c r="J41" i="18"/>
  <c r="D6" i="18"/>
  <c r="D5" i="18"/>
  <c r="X20" i="15"/>
  <c r="X13" i="15"/>
  <c r="I5" i="15"/>
  <c r="G8" i="2"/>
  <c r="G5" i="18"/>
  <c r="H5" i="18"/>
  <c r="Q5" i="18"/>
  <c r="I5" i="18"/>
  <c r="G7" i="18"/>
  <c r="P7" i="18"/>
  <c r="H7" i="18"/>
  <c r="I7" i="18"/>
  <c r="G9" i="18"/>
  <c r="P9" i="18"/>
  <c r="H9" i="18"/>
  <c r="Q9" i="18"/>
  <c r="I9" i="18"/>
  <c r="G11" i="18"/>
  <c r="P11" i="18"/>
  <c r="H11" i="18"/>
  <c r="I11" i="18"/>
  <c r="R11" i="18"/>
  <c r="G13" i="18"/>
  <c r="H13" i="18"/>
  <c r="I13" i="18"/>
  <c r="R13" i="18"/>
  <c r="G15" i="18"/>
  <c r="P15" i="18"/>
  <c r="H15" i="18"/>
  <c r="Q15" i="18"/>
  <c r="I15" i="18"/>
  <c r="R15" i="18"/>
  <c r="G17" i="18"/>
  <c r="P17" i="18"/>
  <c r="H17" i="18"/>
  <c r="I17" i="18"/>
  <c r="R17" i="18"/>
  <c r="G19" i="18"/>
  <c r="P19" i="18"/>
  <c r="H19" i="18"/>
  <c r="Q19" i="18"/>
  <c r="I19" i="18"/>
  <c r="G21" i="18"/>
  <c r="G3" i="18"/>
  <c r="P21" i="18"/>
  <c r="H21" i="18"/>
  <c r="Q21" i="18"/>
  <c r="I21" i="18"/>
  <c r="G23" i="18"/>
  <c r="H23" i="18"/>
  <c r="I23" i="18"/>
  <c r="R23" i="18"/>
  <c r="G25" i="18"/>
  <c r="P25" i="18"/>
  <c r="H25" i="18"/>
  <c r="I25" i="18"/>
  <c r="R25" i="18"/>
  <c r="G27" i="18"/>
  <c r="P27" i="18"/>
  <c r="H27" i="18"/>
  <c r="Q27" i="18"/>
  <c r="I27" i="18"/>
  <c r="G29" i="18"/>
  <c r="P29" i="18"/>
  <c r="H29" i="18"/>
  <c r="Q29" i="18"/>
  <c r="I29" i="18"/>
  <c r="G31" i="18"/>
  <c r="P31" i="18"/>
  <c r="H31" i="18"/>
  <c r="Q31" i="18"/>
  <c r="I31" i="18"/>
  <c r="R31" i="18"/>
  <c r="G33" i="18"/>
  <c r="H33" i="18"/>
  <c r="Q33" i="18"/>
  <c r="I33" i="18"/>
  <c r="R33" i="18"/>
  <c r="G35" i="18"/>
  <c r="P35" i="18"/>
  <c r="H35" i="18"/>
  <c r="Q35" i="18"/>
  <c r="I35" i="18"/>
  <c r="R35" i="18"/>
  <c r="G37" i="18"/>
  <c r="P37" i="18"/>
  <c r="H37" i="18"/>
  <c r="Q37" i="18"/>
  <c r="I37" i="18"/>
  <c r="R37" i="18"/>
  <c r="G39" i="18"/>
  <c r="P39" i="18"/>
  <c r="H39" i="18"/>
  <c r="Q39" i="18"/>
  <c r="I39" i="18"/>
  <c r="R39" i="18"/>
  <c r="G41" i="18"/>
  <c r="H41" i="18"/>
  <c r="Q41" i="18"/>
  <c r="I41" i="18"/>
  <c r="R41" i="18"/>
  <c r="E42" i="18"/>
  <c r="D42" i="18"/>
  <c r="C42" i="18"/>
  <c r="T42" i="18"/>
  <c r="B42" i="18"/>
  <c r="S42" i="18"/>
  <c r="E41" i="18"/>
  <c r="D41" i="18"/>
  <c r="C41" i="18"/>
  <c r="T41" i="18"/>
  <c r="B41" i="18"/>
  <c r="S41" i="18"/>
  <c r="F41" i="18"/>
  <c r="F42" i="18"/>
  <c r="E40" i="18"/>
  <c r="D40" i="18"/>
  <c r="C40" i="18"/>
  <c r="T40" i="18"/>
  <c r="B40" i="18"/>
  <c r="S40" i="18"/>
  <c r="E39" i="18"/>
  <c r="D39" i="18"/>
  <c r="C39" i="18"/>
  <c r="T39" i="18"/>
  <c r="B39" i="18"/>
  <c r="S39" i="18"/>
  <c r="E38" i="18"/>
  <c r="D38" i="18"/>
  <c r="C38" i="18"/>
  <c r="T38" i="18"/>
  <c r="B38" i="18"/>
  <c r="S38" i="18"/>
  <c r="E37" i="18"/>
  <c r="D37" i="18"/>
  <c r="C37" i="18"/>
  <c r="T37" i="18"/>
  <c r="B37" i="18"/>
  <c r="S37" i="18"/>
  <c r="E36" i="18"/>
  <c r="D36" i="18"/>
  <c r="C36" i="18"/>
  <c r="T36" i="18"/>
  <c r="B36" i="18"/>
  <c r="S36" i="18"/>
  <c r="E35" i="18"/>
  <c r="D35" i="18"/>
  <c r="C35" i="18"/>
  <c r="T35" i="18"/>
  <c r="B35" i="18"/>
  <c r="S35" i="18"/>
  <c r="E34" i="18"/>
  <c r="D34" i="18"/>
  <c r="C34" i="18"/>
  <c r="T34" i="18"/>
  <c r="B34" i="18"/>
  <c r="S34" i="18"/>
  <c r="E33" i="18"/>
  <c r="D33" i="18"/>
  <c r="C33" i="18"/>
  <c r="T33" i="18"/>
  <c r="B33" i="18"/>
  <c r="S33" i="18"/>
  <c r="E32" i="18"/>
  <c r="D32" i="18"/>
  <c r="C32" i="18"/>
  <c r="T32" i="18"/>
  <c r="B32" i="18"/>
  <c r="S32" i="18"/>
  <c r="E31" i="18"/>
  <c r="D31" i="18"/>
  <c r="C31" i="18"/>
  <c r="T31" i="18"/>
  <c r="B31" i="18"/>
  <c r="S31" i="18"/>
  <c r="E30" i="18"/>
  <c r="D30" i="18"/>
  <c r="C30" i="18"/>
  <c r="T30" i="18"/>
  <c r="B30" i="18"/>
  <c r="S30" i="18"/>
  <c r="E29" i="18"/>
  <c r="D29" i="18"/>
  <c r="C29" i="18"/>
  <c r="T29" i="18"/>
  <c r="B29" i="18"/>
  <c r="S29" i="18"/>
  <c r="E28" i="18"/>
  <c r="D28" i="18"/>
  <c r="C28" i="18"/>
  <c r="T28" i="18"/>
  <c r="B28" i="18"/>
  <c r="S28" i="18"/>
  <c r="E27" i="18"/>
  <c r="D27" i="18"/>
  <c r="C27" i="18"/>
  <c r="T27" i="18"/>
  <c r="B27" i="18"/>
  <c r="S27" i="18"/>
  <c r="E26" i="18"/>
  <c r="D26" i="18"/>
  <c r="C26" i="18"/>
  <c r="T26" i="18"/>
  <c r="B26" i="18"/>
  <c r="S26" i="18"/>
  <c r="E25" i="18"/>
  <c r="D25" i="18"/>
  <c r="C25" i="18"/>
  <c r="T25" i="18"/>
  <c r="B25" i="18"/>
  <c r="S25" i="18"/>
  <c r="E24" i="18"/>
  <c r="D24" i="18"/>
  <c r="C24" i="18"/>
  <c r="T24" i="18"/>
  <c r="B24" i="18"/>
  <c r="S24" i="18"/>
  <c r="E23" i="18"/>
  <c r="D23" i="18"/>
  <c r="C23" i="18"/>
  <c r="T23" i="18"/>
  <c r="B23" i="18"/>
  <c r="S23" i="18"/>
  <c r="E22" i="18"/>
  <c r="D22" i="18"/>
  <c r="C22" i="18"/>
  <c r="T22" i="18"/>
  <c r="B22" i="18"/>
  <c r="S22" i="18"/>
  <c r="E21" i="18"/>
  <c r="D21" i="18"/>
  <c r="C21" i="18"/>
  <c r="T21" i="18"/>
  <c r="B21" i="18"/>
  <c r="S21" i="18"/>
  <c r="E20" i="18"/>
  <c r="D20" i="18"/>
  <c r="C20" i="18"/>
  <c r="T20" i="18"/>
  <c r="B20" i="18"/>
  <c r="S20" i="18"/>
  <c r="E19" i="18"/>
  <c r="D19" i="18"/>
  <c r="C19" i="18"/>
  <c r="T19" i="18"/>
  <c r="B19" i="18"/>
  <c r="S19" i="18"/>
  <c r="E18" i="18"/>
  <c r="D18" i="18"/>
  <c r="C18" i="18"/>
  <c r="T18" i="18"/>
  <c r="B18" i="18"/>
  <c r="S18" i="18"/>
  <c r="E17" i="18"/>
  <c r="D17" i="18"/>
  <c r="C17" i="18"/>
  <c r="T17" i="18"/>
  <c r="B17" i="18"/>
  <c r="S17" i="18"/>
  <c r="E16" i="18"/>
  <c r="D16" i="18"/>
  <c r="C16" i="18"/>
  <c r="T16" i="18"/>
  <c r="B16" i="18"/>
  <c r="S16" i="18"/>
  <c r="E15" i="18"/>
  <c r="D15" i="18"/>
  <c r="C15" i="18"/>
  <c r="T15" i="18"/>
  <c r="B15" i="18"/>
  <c r="S15" i="18"/>
  <c r="B13" i="18"/>
  <c r="S13" i="18"/>
  <c r="E14" i="18"/>
  <c r="D14" i="18"/>
  <c r="C14" i="18"/>
  <c r="T14" i="18"/>
  <c r="B14" i="18"/>
  <c r="S14" i="18"/>
  <c r="E13" i="18"/>
  <c r="D13" i="18"/>
  <c r="C13" i="18"/>
  <c r="T13" i="18"/>
  <c r="E12" i="18"/>
  <c r="D12" i="18"/>
  <c r="C12" i="18"/>
  <c r="T12" i="18"/>
  <c r="B12" i="18"/>
  <c r="S12" i="18"/>
  <c r="E11" i="18"/>
  <c r="D11" i="18"/>
  <c r="C11" i="18"/>
  <c r="T11" i="18"/>
  <c r="B11" i="18"/>
  <c r="S11" i="18"/>
  <c r="E10" i="18"/>
  <c r="D10" i="18"/>
  <c r="C10" i="18"/>
  <c r="T10" i="18"/>
  <c r="B10" i="18"/>
  <c r="S10" i="18"/>
  <c r="E9" i="18"/>
  <c r="D9" i="18"/>
  <c r="C9" i="18"/>
  <c r="T9" i="18"/>
  <c r="B9" i="18"/>
  <c r="S9" i="18"/>
  <c r="E8" i="18"/>
  <c r="D8" i="18"/>
  <c r="C8" i="18"/>
  <c r="T8" i="18"/>
  <c r="B8" i="18"/>
  <c r="S8" i="18"/>
  <c r="E7" i="18"/>
  <c r="D7" i="18"/>
  <c r="C7" i="18"/>
  <c r="T7" i="18"/>
  <c r="B7" i="18"/>
  <c r="S7" i="18"/>
  <c r="C6" i="18"/>
  <c r="T6" i="18"/>
  <c r="C5" i="18"/>
  <c r="T5" i="18"/>
  <c r="B6" i="18"/>
  <c r="S6" i="18"/>
  <c r="B5" i="18"/>
  <c r="S5" i="18"/>
  <c r="F6" i="18"/>
  <c r="H3" i="18"/>
  <c r="Q3" i="18"/>
  <c r="I3" i="18"/>
  <c r="R3" i="18"/>
  <c r="P3" i="18"/>
  <c r="Q25" i="18"/>
  <c r="P5" i="18"/>
  <c r="R29" i="18"/>
  <c r="R19" i="18"/>
  <c r="R21" i="18"/>
  <c r="R27" i="18"/>
  <c r="F8" i="18"/>
  <c r="F9" i="18"/>
  <c r="F10" i="18"/>
  <c r="F12" i="18"/>
  <c r="F15" i="18"/>
  <c r="F16" i="18"/>
  <c r="F20" i="18"/>
  <c r="F23" i="18"/>
  <c r="F24" i="18"/>
  <c r="F25" i="18"/>
  <c r="F26" i="18"/>
  <c r="F28" i="18"/>
  <c r="F30" i="18"/>
  <c r="F31" i="18"/>
  <c r="F32" i="18"/>
  <c r="F34" i="18"/>
  <c r="F35" i="18"/>
  <c r="F38" i="18"/>
  <c r="Q17" i="18"/>
  <c r="P33" i="18"/>
  <c r="Q7" i="18"/>
  <c r="F40" i="18"/>
  <c r="F36" i="18"/>
  <c r="R7" i="18"/>
  <c r="R5" i="18"/>
  <c r="R9" i="18"/>
  <c r="Q13" i="18"/>
  <c r="Q11" i="18"/>
  <c r="Q23" i="18"/>
  <c r="P13" i="18"/>
  <c r="P41" i="18"/>
  <c r="P23" i="18"/>
  <c r="F39" i="18"/>
  <c r="F37" i="18"/>
  <c r="F33" i="18"/>
  <c r="F29" i="18"/>
  <c r="F27" i="18"/>
  <c r="F22" i="18"/>
  <c r="F21" i="18"/>
  <c r="F19" i="18"/>
  <c r="F18" i="18"/>
  <c r="F17" i="18"/>
  <c r="F11" i="18"/>
  <c r="F7" i="18"/>
  <c r="F5" i="18"/>
  <c r="F13" i="18"/>
  <c r="F14" i="18"/>
  <c r="E4" i="18"/>
  <c r="D4" i="18"/>
  <c r="E3" i="18"/>
  <c r="D3" i="18"/>
  <c r="C4" i="18"/>
  <c r="T4" i="18"/>
  <c r="C3" i="18"/>
  <c r="T3" i="18"/>
  <c r="B4" i="18"/>
  <c r="S4" i="18"/>
  <c r="B3" i="18"/>
  <c r="S3" i="18"/>
  <c r="J32" i="2"/>
  <c r="J39" i="2"/>
  <c r="J30" i="2"/>
  <c r="I32" i="2"/>
  <c r="I31" i="2"/>
  <c r="J33" i="2"/>
  <c r="J35" i="2"/>
  <c r="I44" i="2"/>
  <c r="I30" i="2"/>
  <c r="J29" i="2"/>
  <c r="I38" i="2"/>
  <c r="I35" i="2"/>
  <c r="J34" i="2"/>
  <c r="J26" i="2"/>
  <c r="J31" i="2"/>
  <c r="I26" i="2"/>
  <c r="J36" i="2"/>
  <c r="I37" i="2"/>
  <c r="I36" i="2"/>
  <c r="I41" i="2"/>
  <c r="I40" i="2"/>
  <c r="I39" i="2"/>
  <c r="I42" i="2"/>
  <c r="I45" i="2"/>
  <c r="I43" i="2"/>
  <c r="I27" i="2"/>
  <c r="J27" i="2"/>
  <c r="I28" i="2"/>
  <c r="I33" i="2"/>
  <c r="J37" i="2"/>
  <c r="J38" i="2"/>
  <c r="J45" i="2"/>
  <c r="J44" i="2"/>
  <c r="J43" i="2"/>
  <c r="J28" i="2"/>
  <c r="I29" i="2"/>
  <c r="I34" i="2"/>
  <c r="J42" i="2"/>
  <c r="J41" i="2"/>
  <c r="J40" i="2"/>
  <c r="F3" i="18"/>
  <c r="F4" i="18"/>
  <c r="O4" i="18"/>
  <c r="O19" i="18"/>
  <c r="O39" i="18"/>
  <c r="O37" i="18"/>
  <c r="O10" i="18"/>
  <c r="O31" i="18"/>
  <c r="O24" i="18"/>
  <c r="O27" i="18"/>
  <c r="O25" i="18"/>
  <c r="O40" i="18"/>
  <c r="O20" i="18"/>
  <c r="O21" i="18"/>
  <c r="O28" i="18"/>
  <c r="O38" i="18"/>
  <c r="O23" i="18"/>
  <c r="O22" i="18"/>
  <c r="O34" i="18"/>
  <c r="O29" i="18"/>
  <c r="O12" i="18"/>
  <c r="O36" i="18"/>
  <c r="O26" i="18"/>
  <c r="O35" i="18"/>
  <c r="O30" i="18"/>
  <c r="O33" i="18"/>
  <c r="O32" i="18"/>
  <c r="O5" i="18"/>
  <c r="O13" i="18"/>
  <c r="O8" i="18"/>
  <c r="O17" i="18"/>
  <c r="O16" i="18"/>
  <c r="O18" i="18"/>
  <c r="O6" i="18"/>
  <c r="O11" i="18"/>
  <c r="O9" i="18"/>
  <c r="O14" i="18"/>
  <c r="O15" i="18"/>
  <c r="O7" i="18"/>
  <c r="O3" i="18"/>
  <c r="O42" i="18"/>
  <c r="O41" i="18"/>
  <c r="J15" i="2"/>
  <c r="J19" i="2"/>
  <c r="J23" i="2"/>
  <c r="I14" i="2"/>
  <c r="I18" i="2"/>
  <c r="I22" i="2"/>
  <c r="C14" i="2"/>
  <c r="J16" i="2"/>
  <c r="J20" i="2"/>
  <c r="J24" i="2"/>
  <c r="I15" i="2"/>
  <c r="I19" i="2"/>
  <c r="I23" i="2"/>
  <c r="J17" i="2"/>
  <c r="J21" i="2"/>
  <c r="J25" i="2"/>
  <c r="I16" i="2"/>
  <c r="I20" i="2"/>
  <c r="I24" i="2"/>
  <c r="D17" i="2"/>
  <c r="C17" i="2"/>
  <c r="J14" i="2"/>
  <c r="I25" i="2"/>
  <c r="J18" i="2"/>
  <c r="I17" i="2"/>
  <c r="J22" i="2"/>
  <c r="I21" i="2"/>
  <c r="D14" i="2"/>
  <c r="D31" i="2"/>
  <c r="D33" i="2"/>
  <c r="D35" i="2"/>
  <c r="D37" i="2"/>
  <c r="D39" i="2"/>
  <c r="D41" i="2"/>
  <c r="D43" i="2"/>
  <c r="D16" i="2"/>
  <c r="D20" i="2"/>
  <c r="D24" i="2"/>
  <c r="C18" i="2"/>
  <c r="C30" i="2"/>
  <c r="C32" i="2"/>
  <c r="C34" i="2"/>
  <c r="C36" i="2"/>
  <c r="C38" i="2"/>
  <c r="C40" i="2"/>
  <c r="C42" i="2"/>
  <c r="D29" i="2"/>
  <c r="D21" i="2"/>
  <c r="D25" i="2"/>
  <c r="C15" i="2"/>
  <c r="C19" i="2"/>
  <c r="C16" i="2"/>
  <c r="C31" i="2"/>
  <c r="C35" i="2"/>
  <c r="C39" i="2"/>
  <c r="C43" i="2"/>
  <c r="D19" i="2"/>
  <c r="D30" i="2"/>
  <c r="D32" i="2"/>
  <c r="D34" i="2"/>
  <c r="D36" i="2"/>
  <c r="D38" i="2"/>
  <c r="D40" i="2"/>
  <c r="D42" i="2"/>
  <c r="C29" i="2"/>
  <c r="D18" i="2"/>
  <c r="D22" i="2"/>
  <c r="C20" i="2"/>
  <c r="C33" i="2"/>
  <c r="C37" i="2"/>
  <c r="C41" i="2"/>
  <c r="D15" i="2"/>
  <c r="D23" i="2"/>
  <c r="C21" i="2"/>
  <c r="C22" i="2"/>
  <c r="C25" i="2"/>
  <c r="C23" i="2"/>
  <c r="C24" i="2"/>
  <c r="V12" i="15"/>
  <c r="AB13" i="15"/>
  <c r="AB14" i="15"/>
  <c r="AB15" i="15"/>
  <c r="AB16" i="15"/>
  <c r="AB17" i="15"/>
  <c r="AB18" i="15"/>
  <c r="AB19" i="15"/>
  <c r="AB20" i="15"/>
  <c r="AB21" i="15"/>
  <c r="AB22" i="15"/>
  <c r="AB23" i="15"/>
  <c r="AB24" i="15"/>
  <c r="AB25" i="15"/>
  <c r="AB26" i="15"/>
  <c r="AB27" i="15"/>
  <c r="AB28" i="15"/>
  <c r="AB29" i="15"/>
  <c r="AB30" i="15"/>
  <c r="AB31" i="15"/>
  <c r="AF11" i="15"/>
  <c r="AD11" i="15"/>
  <c r="AD12" i="15"/>
  <c r="AF13" i="15"/>
  <c r="AF14" i="15"/>
  <c r="AF15" i="15"/>
  <c r="AF16" i="15"/>
  <c r="AF17" i="15"/>
  <c r="AF18" i="15"/>
  <c r="AF19" i="15"/>
  <c r="AF20" i="15"/>
  <c r="AF21" i="15"/>
  <c r="AF22" i="15"/>
  <c r="AF23" i="15"/>
  <c r="AF24" i="15"/>
  <c r="AF25" i="15"/>
  <c r="AF26" i="15"/>
  <c r="AF27" i="15"/>
  <c r="AF28" i="15"/>
  <c r="AF29" i="15"/>
  <c r="AF30" i="15"/>
  <c r="AF31" i="15"/>
  <c r="AD13" i="15"/>
  <c r="AD14" i="15"/>
  <c r="AD15" i="15"/>
  <c r="AD16" i="15"/>
  <c r="AD17" i="15"/>
  <c r="AD18" i="15"/>
  <c r="AD19" i="15"/>
  <c r="AD20" i="15"/>
  <c r="AD21" i="15"/>
  <c r="AD22" i="15"/>
  <c r="AD23" i="15"/>
  <c r="AD24" i="15"/>
  <c r="AD25" i="15"/>
  <c r="AD26" i="15"/>
  <c r="AD27" i="15"/>
  <c r="AD28" i="15"/>
  <c r="AD29" i="15"/>
  <c r="AD30" i="15"/>
  <c r="AD31" i="15"/>
  <c r="X14" i="15"/>
  <c r="X15" i="15"/>
  <c r="X16" i="15"/>
  <c r="X17" i="15"/>
  <c r="X18" i="15"/>
  <c r="X19" i="15"/>
  <c r="X21" i="15"/>
  <c r="X22" i="15"/>
  <c r="X23" i="15"/>
  <c r="X24" i="15"/>
  <c r="X25" i="15"/>
  <c r="X26" i="15"/>
  <c r="X27" i="15"/>
  <c r="X28" i="15"/>
  <c r="X29" i="15"/>
  <c r="X30" i="15"/>
  <c r="X31" i="15"/>
  <c r="V13" i="15"/>
  <c r="V14" i="15"/>
  <c r="V15" i="15"/>
  <c r="V16" i="15"/>
  <c r="V17" i="15"/>
  <c r="V18" i="15"/>
  <c r="V19" i="15"/>
  <c r="V20" i="15"/>
  <c r="V21" i="15"/>
  <c r="V22" i="15"/>
  <c r="V23" i="15"/>
  <c r="V24" i="15"/>
  <c r="V25" i="15"/>
  <c r="V26" i="15"/>
  <c r="V27" i="15"/>
  <c r="V28" i="15"/>
  <c r="V29" i="15"/>
  <c r="V30" i="15"/>
  <c r="V31" i="15"/>
  <c r="AB12" i="15"/>
  <c r="AF12" i="15"/>
  <c r="X12" i="15"/>
  <c r="T13" i="15"/>
  <c r="T14" i="15"/>
  <c r="T15" i="15"/>
  <c r="T16" i="15"/>
  <c r="T17" i="15"/>
  <c r="T18" i="15"/>
  <c r="T19" i="15"/>
  <c r="T20" i="15"/>
  <c r="T21" i="15"/>
  <c r="T22" i="15"/>
  <c r="T23" i="15"/>
  <c r="T24" i="15"/>
  <c r="T25" i="15"/>
  <c r="T26" i="15"/>
  <c r="T27" i="15"/>
  <c r="T28" i="15"/>
  <c r="T29" i="15"/>
  <c r="T30" i="15"/>
  <c r="T31" i="15"/>
  <c r="T12" i="15"/>
  <c r="C11" i="15"/>
</calcChain>
</file>

<file path=xl/sharedStrings.xml><?xml version="1.0" encoding="utf-8"?>
<sst xmlns="http://schemas.openxmlformats.org/spreadsheetml/2006/main" count="461" uniqueCount="254">
  <si>
    <t>西暦</t>
    <rPh sb="0" eb="2">
      <t>セイレキ</t>
    </rPh>
    <phoneticPr fontId="1"/>
  </si>
  <si>
    <t>月</t>
    <rPh sb="0" eb="1">
      <t>ツキ</t>
    </rPh>
    <phoneticPr fontId="1"/>
  </si>
  <si>
    <t>【　男子　・　女子　】</t>
    <rPh sb="2" eb="4">
      <t>ダンシ</t>
    </rPh>
    <rPh sb="7" eb="9">
      <t>ジョシ</t>
    </rPh>
    <phoneticPr fontId="1"/>
  </si>
  <si>
    <t>学年</t>
    <rPh sb="0" eb="2">
      <t>ガクネン</t>
    </rPh>
    <phoneticPr fontId="1"/>
  </si>
  <si>
    <t>（女子のみ）</t>
    <rPh sb="1" eb="3">
      <t>ジョシ</t>
    </rPh>
    <phoneticPr fontId="1"/>
  </si>
  <si>
    <t>（男子のみ）</t>
    <rPh sb="1" eb="2">
      <t>オトコ</t>
    </rPh>
    <rPh sb="2" eb="3">
      <t>コ</t>
    </rPh>
    <phoneticPr fontId="1"/>
  </si>
  <si>
    <t>個人メドレー</t>
    <rPh sb="0" eb="2">
      <t>コジン</t>
    </rPh>
    <phoneticPr fontId="1"/>
  </si>
  <si>
    <t>補</t>
    <rPh sb="0" eb="1">
      <t>ホ</t>
    </rPh>
    <phoneticPr fontId="1"/>
  </si>
  <si>
    <t>メドレーリレー</t>
    <phoneticPr fontId="1"/>
  </si>
  <si>
    <t>自　由　形</t>
    <rPh sb="0" eb="1">
      <t>ジ</t>
    </rPh>
    <rPh sb="2" eb="3">
      <t>ヨシ</t>
    </rPh>
    <rPh sb="4" eb="5">
      <t>カタチ</t>
    </rPh>
    <phoneticPr fontId="1"/>
  </si>
  <si>
    <t>５０　Ｍ</t>
    <phoneticPr fontId="1"/>
  </si>
  <si>
    <t>１００　Ｍ</t>
    <phoneticPr fontId="1"/>
  </si>
  <si>
    <t>２００　Ｍ</t>
    <phoneticPr fontId="1"/>
  </si>
  <si>
    <t>背　泳　ぎ</t>
    <rPh sb="0" eb="1">
      <t>セ</t>
    </rPh>
    <rPh sb="2" eb="3">
      <t>オヨ</t>
    </rPh>
    <phoneticPr fontId="1"/>
  </si>
  <si>
    <t>４００　Ｍ</t>
    <phoneticPr fontId="1"/>
  </si>
  <si>
    <t>８００　Ｍ</t>
    <phoneticPr fontId="1"/>
  </si>
  <si>
    <t>１５００　Ｍ</t>
    <phoneticPr fontId="1"/>
  </si>
  <si>
    <t>平　泳　ぎ</t>
    <rPh sb="0" eb="1">
      <t>ヒラ</t>
    </rPh>
    <rPh sb="2" eb="3">
      <t>オヨ</t>
    </rPh>
    <phoneticPr fontId="1"/>
  </si>
  <si>
    <t>２００　Ｍ</t>
    <phoneticPr fontId="1"/>
  </si>
  <si>
    <t>バ タ フ ラ イ</t>
    <phoneticPr fontId="1"/>
  </si>
  <si>
    <t>１００  Ｍ</t>
    <phoneticPr fontId="1"/>
  </si>
  <si>
    <t>リ　レ　ー</t>
    <phoneticPr fontId="1"/>
  </si>
  <si>
    <t>種　　　目</t>
    <rPh sb="0" eb="1">
      <t>タネ</t>
    </rPh>
    <rPh sb="4" eb="5">
      <t>メ</t>
    </rPh>
    <phoneticPr fontId="1"/>
  </si>
  <si>
    <t>氏　　　　　　名</t>
    <rPh sb="0" eb="1">
      <t>シ</t>
    </rPh>
    <rPh sb="7" eb="8">
      <t>メイ</t>
    </rPh>
    <phoneticPr fontId="1"/>
  </si>
  <si>
    <t>生年月日</t>
    <rPh sb="0" eb="2">
      <t>セイネン</t>
    </rPh>
    <rPh sb="2" eb="4">
      <t>ガッピ</t>
    </rPh>
    <phoneticPr fontId="1"/>
  </si>
  <si>
    <t>種　目　別　申　込　表　</t>
    <rPh sb="0" eb="1">
      <t>タネ</t>
    </rPh>
    <rPh sb="2" eb="3">
      <t>メ</t>
    </rPh>
    <rPh sb="4" eb="5">
      <t>ベツ</t>
    </rPh>
    <rPh sb="6" eb="7">
      <t>サル</t>
    </rPh>
    <rPh sb="8" eb="9">
      <t>コミ</t>
    </rPh>
    <rPh sb="10" eb="11">
      <t>ヒョウ</t>
    </rPh>
    <phoneticPr fontId="1"/>
  </si>
  <si>
    <t>地区大会での種目出場者を把握したいので男女に分けて記載し、ＦＡＸで送付してください。</t>
    <rPh sb="0" eb="2">
      <t>チク</t>
    </rPh>
    <rPh sb="2" eb="4">
      <t>タイカイ</t>
    </rPh>
    <rPh sb="6" eb="8">
      <t>シュモク</t>
    </rPh>
    <rPh sb="8" eb="11">
      <t>シュツジョウシャ</t>
    </rPh>
    <rPh sb="12" eb="14">
      <t>ハアク</t>
    </rPh>
    <rPh sb="19" eb="21">
      <t>ダンジョ</t>
    </rPh>
    <rPh sb="22" eb="23">
      <t>ワ</t>
    </rPh>
    <rPh sb="25" eb="27">
      <t>キサイ</t>
    </rPh>
    <rPh sb="33" eb="35">
      <t>ソウフ</t>
    </rPh>
    <phoneticPr fontId="1"/>
  </si>
  <si>
    <t>記載事項は氏名、学年となります。該当の種目に記載をし、その他は空欄にしてください。</t>
    <rPh sb="0" eb="2">
      <t>キサイ</t>
    </rPh>
    <rPh sb="2" eb="4">
      <t>ジコウ</t>
    </rPh>
    <rPh sb="5" eb="7">
      <t>シメイ</t>
    </rPh>
    <rPh sb="8" eb="10">
      <t>ガクネン</t>
    </rPh>
    <rPh sb="16" eb="18">
      <t>ガイトウ</t>
    </rPh>
    <rPh sb="19" eb="21">
      <t>シュモク</t>
    </rPh>
    <rPh sb="22" eb="24">
      <t>キサイ</t>
    </rPh>
    <rPh sb="29" eb="30">
      <t>ホカ</t>
    </rPh>
    <rPh sb="31" eb="33">
      <t>クウラン</t>
    </rPh>
    <phoneticPr fontId="1"/>
  </si>
  <si>
    <t>Fr</t>
  </si>
  <si>
    <t>Fr</t>
    <phoneticPr fontId="1"/>
  </si>
  <si>
    <t>Br</t>
    <phoneticPr fontId="1"/>
  </si>
  <si>
    <t>Ba</t>
    <phoneticPr fontId="1"/>
  </si>
  <si>
    <t>Fly</t>
    <phoneticPr fontId="1"/>
  </si>
  <si>
    <t>IM</t>
    <phoneticPr fontId="1"/>
  </si>
  <si>
    <t>○</t>
    <phoneticPr fontId="1"/>
  </si>
  <si>
    <t>　</t>
    <phoneticPr fontId="1"/>
  </si>
  <si>
    <t>空白</t>
    <rPh sb="0" eb="2">
      <t>クウハク</t>
    </rPh>
    <phoneticPr fontId="1"/>
  </si>
  <si>
    <t>種目</t>
    <rPh sb="0" eb="2">
      <t>シュモク</t>
    </rPh>
    <phoneticPr fontId="1"/>
  </si>
  <si>
    <t>距離</t>
    <rPh sb="0" eb="2">
      <t>キョリ</t>
    </rPh>
    <phoneticPr fontId="1"/>
  </si>
  <si>
    <t>―</t>
    <phoneticPr fontId="1"/>
  </si>
  <si>
    <t>―</t>
    <phoneticPr fontId="1"/>
  </si>
  <si>
    <t>　</t>
    <phoneticPr fontId="1"/>
  </si>
  <si>
    <t>　</t>
    <phoneticPr fontId="1"/>
  </si>
  <si>
    <t>　</t>
    <phoneticPr fontId="1"/>
  </si>
  <si>
    <t>　</t>
    <phoneticPr fontId="1"/>
  </si>
  <si>
    <t>　</t>
    <phoneticPr fontId="1"/>
  </si>
  <si>
    <t>　</t>
    <phoneticPr fontId="1"/>
  </si>
  <si>
    <t>　</t>
    <phoneticPr fontId="1"/>
  </si>
  <si>
    <t>北海道登別明日中等教育学校</t>
    <rPh sb="0" eb="3">
      <t>ホッカイドウ</t>
    </rPh>
    <rPh sb="3" eb="5">
      <t>ノボリベツ</t>
    </rPh>
    <rPh sb="5" eb="7">
      <t>アシタ</t>
    </rPh>
    <rPh sb="7" eb="9">
      <t>チュウトウ</t>
    </rPh>
    <rPh sb="9" eb="11">
      <t>キョウイク</t>
    </rPh>
    <rPh sb="11" eb="13">
      <t>ガッコウ</t>
    </rPh>
    <phoneticPr fontId="1"/>
  </si>
  <si>
    <t>例</t>
    <rPh sb="0" eb="1">
      <t>レイ</t>
    </rPh>
    <phoneticPr fontId="1"/>
  </si>
  <si>
    <t>M</t>
    <phoneticPr fontId="1"/>
  </si>
  <si>
    <t>：</t>
    <phoneticPr fontId="1"/>
  </si>
  <si>
    <t>№</t>
    <phoneticPr fontId="1"/>
  </si>
  <si>
    <t>氏名</t>
    <rPh sb="0" eb="2">
      <t>シメイ</t>
    </rPh>
    <phoneticPr fontId="1"/>
  </si>
  <si>
    <t>例</t>
    <rPh sb="0" eb="1">
      <t>レイ</t>
    </rPh>
    <phoneticPr fontId="1"/>
  </si>
  <si>
    <t>日水連登録番号（７桁）</t>
    <rPh sb="0" eb="2">
      <t>ニッスイ</t>
    </rPh>
    <rPh sb="3" eb="5">
      <t>トウロク</t>
    </rPh>
    <rPh sb="5" eb="7">
      <t>バンゴウ</t>
    </rPh>
    <rPh sb="9" eb="10">
      <t>ケタ</t>
    </rPh>
    <phoneticPr fontId="1"/>
  </si>
  <si>
    <t>日</t>
    <rPh sb="0" eb="1">
      <t>ヒ</t>
    </rPh>
    <phoneticPr fontId="1"/>
  </si>
  <si>
    <t>個人種目</t>
    <rPh sb="0" eb="2">
      <t>コジン</t>
    </rPh>
    <rPh sb="2" eb="4">
      <t>シュモク</t>
    </rPh>
    <phoneticPr fontId="1"/>
  </si>
  <si>
    <t>タイム</t>
    <phoneticPr fontId="1"/>
  </si>
  <si>
    <t>．</t>
    <phoneticPr fontId="1"/>
  </si>
  <si>
    <t>リレーエントリー</t>
    <phoneticPr fontId="1"/>
  </si>
  <si>
    <t>400R</t>
    <phoneticPr fontId="1"/>
  </si>
  <si>
    <t>800R</t>
    <phoneticPr fontId="1"/>
  </si>
  <si>
    <t>400MR</t>
    <phoneticPr fontId="1"/>
  </si>
  <si>
    <t>○</t>
    <phoneticPr fontId="1"/>
  </si>
  <si>
    <t>補</t>
    <rPh sb="0" eb="1">
      <t>ホ</t>
    </rPh>
    <phoneticPr fontId="1"/>
  </si>
  <si>
    <t>フリガナ</t>
    <phoneticPr fontId="1"/>
  </si>
  <si>
    <t>道産子　太郎</t>
    <rPh sb="0" eb="3">
      <t>ドサンコ</t>
    </rPh>
    <rPh sb="4" eb="6">
      <t>タロウ</t>
    </rPh>
    <phoneticPr fontId="1"/>
  </si>
  <si>
    <t>(別紙１)</t>
    <rPh sb="1" eb="3">
      <t>ベッシ</t>
    </rPh>
    <phoneticPr fontId="1"/>
  </si>
  <si>
    <t>学校番号</t>
    <rPh sb="0" eb="2">
      <t>ガッコウ</t>
    </rPh>
    <rPh sb="2" eb="4">
      <t>バンゴウ</t>
    </rPh>
    <phoneticPr fontId="1"/>
  </si>
  <si>
    <t>　上記の者は、本校在学中であり、健康と認められるので、標記大会への出場を承認します。</t>
    <rPh sb="4" eb="5">
      <t>モノ</t>
    </rPh>
    <phoneticPr fontId="1"/>
  </si>
  <si>
    <t>令和</t>
    <rPh sb="0" eb="2">
      <t>レイワ</t>
    </rPh>
    <phoneticPr fontId="1"/>
  </si>
  <si>
    <t>年</t>
    <rPh sb="0" eb="1">
      <t>ネン</t>
    </rPh>
    <phoneticPr fontId="1"/>
  </si>
  <si>
    <t>月</t>
    <rPh sb="0" eb="1">
      <t>ツキ</t>
    </rPh>
    <phoneticPr fontId="1"/>
  </si>
  <si>
    <t>日</t>
    <rPh sb="0" eb="1">
      <t>ニチ</t>
    </rPh>
    <phoneticPr fontId="1"/>
  </si>
  <si>
    <t>㊞</t>
    <phoneticPr fontId="1"/>
  </si>
  <si>
    <t>男子</t>
    <rPh sb="0" eb="2">
      <t>ダンシ</t>
    </rPh>
    <phoneticPr fontId="1"/>
  </si>
  <si>
    <t>400R</t>
    <phoneticPr fontId="1"/>
  </si>
  <si>
    <t>800R</t>
    <phoneticPr fontId="1"/>
  </si>
  <si>
    <t>400MR</t>
    <phoneticPr fontId="1"/>
  </si>
  <si>
    <t>参加種目id</t>
    <rPh sb="0" eb="2">
      <t>サンカ</t>
    </rPh>
    <rPh sb="2" eb="4">
      <t>シュモク</t>
    </rPh>
    <phoneticPr fontId="1"/>
  </si>
  <si>
    <t>50Fr</t>
    <phoneticPr fontId="1"/>
  </si>
  <si>
    <t>100Fr</t>
    <phoneticPr fontId="1"/>
  </si>
  <si>
    <t>200Fr</t>
    <phoneticPr fontId="1"/>
  </si>
  <si>
    <t>400Fr</t>
    <phoneticPr fontId="1"/>
  </si>
  <si>
    <t>800Fr</t>
    <phoneticPr fontId="1"/>
  </si>
  <si>
    <t>1500Fr</t>
    <phoneticPr fontId="1"/>
  </si>
  <si>
    <t>100Ba</t>
    <phoneticPr fontId="1"/>
  </si>
  <si>
    <t>200Ba</t>
    <phoneticPr fontId="1"/>
  </si>
  <si>
    <t>100Br</t>
    <phoneticPr fontId="1"/>
  </si>
  <si>
    <t>200Br</t>
    <phoneticPr fontId="1"/>
  </si>
  <si>
    <t>100Fly</t>
    <phoneticPr fontId="1"/>
  </si>
  <si>
    <t>200Fly</t>
    <phoneticPr fontId="1"/>
  </si>
  <si>
    <t>200IM</t>
    <phoneticPr fontId="1"/>
  </si>
  <si>
    <t>400IM</t>
    <phoneticPr fontId="1"/>
  </si>
  <si>
    <t>(別紙２)</t>
    <rPh sb="1" eb="3">
      <t>ベッシ</t>
    </rPh>
    <phoneticPr fontId="1"/>
  </si>
  <si>
    <t>タイム</t>
    <phoneticPr fontId="1"/>
  </si>
  <si>
    <t>tel</t>
    <phoneticPr fontId="1"/>
  </si>
  <si>
    <t>fax</t>
    <phoneticPr fontId="1"/>
  </si>
  <si>
    <t>0143-44-3128</t>
    <phoneticPr fontId="1"/>
  </si>
  <si>
    <t>0143-44-3129</t>
    <phoneticPr fontId="1"/>
  </si>
  <si>
    <t>0145-25-2555</t>
  </si>
  <si>
    <t>0145-25-2555</t>
    <phoneticPr fontId="1"/>
  </si>
  <si>
    <t>0145-42-2085</t>
    <phoneticPr fontId="1"/>
  </si>
  <si>
    <t>0145-45-2176</t>
    <phoneticPr fontId="1"/>
  </si>
  <si>
    <t>0145-45-2176</t>
    <phoneticPr fontId="1"/>
  </si>
  <si>
    <t>0145-27-2069</t>
  </si>
  <si>
    <t>0145-27-2091</t>
  </si>
  <si>
    <t>0142-66-2456</t>
    <phoneticPr fontId="1"/>
  </si>
  <si>
    <t>0142-66-2636</t>
    <phoneticPr fontId="1"/>
  </si>
  <si>
    <t>0144-74-4320</t>
    <phoneticPr fontId="1"/>
  </si>
  <si>
    <t>0146-22-3041</t>
    <phoneticPr fontId="1"/>
  </si>
  <si>
    <t>0146-22-2814</t>
    <phoneticPr fontId="1"/>
  </si>
  <si>
    <t>01457-2-2709</t>
    <phoneticPr fontId="1"/>
  </si>
  <si>
    <t>01456-2-0411</t>
    <phoneticPr fontId="1"/>
  </si>
  <si>
    <t>01456-2-1035</t>
    <phoneticPr fontId="1"/>
  </si>
  <si>
    <t>01457-2-2849</t>
    <phoneticPr fontId="1"/>
  </si>
  <si>
    <t>01457-6-2626</t>
    <phoneticPr fontId="1"/>
  </si>
  <si>
    <t>01466-2-2405</t>
    <phoneticPr fontId="1"/>
  </si>
  <si>
    <t>01466-2-4280</t>
    <phoneticPr fontId="1"/>
  </si>
  <si>
    <t>0144-34-3135</t>
    <phoneticPr fontId="1"/>
  </si>
  <si>
    <t>0144-34-3136</t>
    <phoneticPr fontId="1"/>
  </si>
  <si>
    <t>苫小牧工業高等専門学校</t>
    <rPh sb="0" eb="3">
      <t>トマコマイ</t>
    </rPh>
    <rPh sb="3" eb="5">
      <t>コウギョウ</t>
    </rPh>
    <rPh sb="5" eb="7">
      <t>コウトウ</t>
    </rPh>
    <rPh sb="7" eb="9">
      <t>センモン</t>
    </rPh>
    <rPh sb="9" eb="11">
      <t>ガッコウ</t>
    </rPh>
    <phoneticPr fontId="1"/>
  </si>
  <si>
    <t>0144-67-0213</t>
    <phoneticPr fontId="1"/>
  </si>
  <si>
    <t>0144-67-0814</t>
    <phoneticPr fontId="1"/>
  </si>
  <si>
    <t>0143-44-3129</t>
    <phoneticPr fontId="1"/>
  </si>
  <si>
    <t>0144-67-2122</t>
    <phoneticPr fontId="1"/>
  </si>
  <si>
    <t>0144-67-2124</t>
    <phoneticPr fontId="1"/>
  </si>
  <si>
    <t>0142-23-2525</t>
    <phoneticPr fontId="1"/>
  </si>
  <si>
    <t>0142-23-2526</t>
    <phoneticPr fontId="1"/>
  </si>
  <si>
    <t>0143-23-1221</t>
    <phoneticPr fontId="1"/>
  </si>
  <si>
    <t>0143-23-1746</t>
    <phoneticPr fontId="1"/>
  </si>
  <si>
    <t>0144-33-4141</t>
    <phoneticPr fontId="1"/>
  </si>
  <si>
    <t>0144-33-4143</t>
    <phoneticPr fontId="1"/>
  </si>
  <si>
    <t>0144-72-3003</t>
    <phoneticPr fontId="1"/>
  </si>
  <si>
    <t>0144-74-2977</t>
    <phoneticPr fontId="1"/>
  </si>
  <si>
    <t>0144-36-3161</t>
    <phoneticPr fontId="1"/>
  </si>
  <si>
    <t>0144-36-3166</t>
    <phoneticPr fontId="1"/>
  </si>
  <si>
    <t>0143-85-8586</t>
    <phoneticPr fontId="1"/>
  </si>
  <si>
    <t>0143-85-8585</t>
    <phoneticPr fontId="1"/>
  </si>
  <si>
    <t>0144-82-2185</t>
    <phoneticPr fontId="1"/>
  </si>
  <si>
    <t>0144-82-3214</t>
    <phoneticPr fontId="1"/>
  </si>
  <si>
    <t>0143-85-0351</t>
    <phoneticPr fontId="1"/>
  </si>
  <si>
    <t>0143-85-0353</t>
    <phoneticPr fontId="1"/>
  </si>
  <si>
    <t>0144-82-4280</t>
    <phoneticPr fontId="1"/>
  </si>
  <si>
    <t>0144-82-4766</t>
    <phoneticPr fontId="1"/>
  </si>
  <si>
    <t>0144-32-6291</t>
    <phoneticPr fontId="1"/>
  </si>
  <si>
    <t>0144-32-6521</t>
    <phoneticPr fontId="1"/>
  </si>
  <si>
    <t>0146-42-1075</t>
    <phoneticPr fontId="1"/>
  </si>
  <si>
    <t>0146-42-1077</t>
    <phoneticPr fontId="1"/>
  </si>
  <si>
    <t>0146-46-2101</t>
    <phoneticPr fontId="1"/>
  </si>
  <si>
    <t>0146-46-2151</t>
    <phoneticPr fontId="1"/>
  </si>
  <si>
    <t>0143-44-5712</t>
    <phoneticPr fontId="1"/>
  </si>
  <si>
    <t>0143-44-5711</t>
    <phoneticPr fontId="1"/>
  </si>
  <si>
    <t>0143-46-8888</t>
    <phoneticPr fontId="1"/>
  </si>
  <si>
    <t>0143-46-7733</t>
    <phoneticPr fontId="1"/>
  </si>
  <si>
    <t>0142-76-2540</t>
    <phoneticPr fontId="1"/>
  </si>
  <si>
    <t>0142-76-2887</t>
    <phoneticPr fontId="1"/>
  </si>
  <si>
    <t>0144-55-9264</t>
    <phoneticPr fontId="1"/>
  </si>
  <si>
    <t>0144-55-9263</t>
    <phoneticPr fontId="1"/>
  </si>
  <si>
    <t>0143-44-5641</t>
    <phoneticPr fontId="1"/>
  </si>
  <si>
    <t>0143-47-5788</t>
    <phoneticPr fontId="1"/>
  </si>
  <si>
    <t>0145-42-2085</t>
    <phoneticPr fontId="1"/>
  </si>
  <si>
    <t>0144-74-4200</t>
    <phoneticPr fontId="1"/>
  </si>
  <si>
    <t>01457-6-2678</t>
    <phoneticPr fontId="1"/>
  </si>
  <si>
    <t>北海道室蘭東翔高等学校</t>
    <rPh sb="0" eb="3">
      <t>ホッカイドウ</t>
    </rPh>
    <rPh sb="3" eb="5">
      <t>ムロラン</t>
    </rPh>
    <rPh sb="5" eb="7">
      <t>トウショウ</t>
    </rPh>
    <rPh sb="7" eb="9">
      <t>コウトウ</t>
    </rPh>
    <rPh sb="9" eb="11">
      <t>ガッコウ</t>
    </rPh>
    <phoneticPr fontId="1"/>
  </si>
  <si>
    <t>北海道苫小牧南高等学校</t>
    <rPh sb="0" eb="3">
      <t>ホッカイドウ</t>
    </rPh>
    <rPh sb="3" eb="6">
      <t>トマコマイ</t>
    </rPh>
    <rPh sb="6" eb="7">
      <t>ミナミ</t>
    </rPh>
    <rPh sb="7" eb="9">
      <t>コウトウ</t>
    </rPh>
    <rPh sb="9" eb="11">
      <t>ガッコウ</t>
    </rPh>
    <phoneticPr fontId="1"/>
  </si>
  <si>
    <t>北海道厚真高等学校</t>
    <rPh sb="0" eb="3">
      <t>ホッカイドウ</t>
    </rPh>
    <rPh sb="3" eb="5">
      <t>アツマ</t>
    </rPh>
    <rPh sb="5" eb="7">
      <t>コウトウ</t>
    </rPh>
    <rPh sb="7" eb="9">
      <t>ガッコウ</t>
    </rPh>
    <phoneticPr fontId="1"/>
  </si>
  <si>
    <t>北海道伊達開来高等学校</t>
    <rPh sb="0" eb="3">
      <t>ホッカイドウ</t>
    </rPh>
    <rPh sb="3" eb="5">
      <t>ダテ</t>
    </rPh>
    <rPh sb="5" eb="6">
      <t>ヒラ</t>
    </rPh>
    <rPh sb="6" eb="7">
      <t>ク</t>
    </rPh>
    <rPh sb="7" eb="9">
      <t>コウトウ</t>
    </rPh>
    <rPh sb="9" eb="11">
      <t>ガッコウ</t>
    </rPh>
    <phoneticPr fontId="1"/>
  </si>
  <si>
    <t>北海道室蘭栄高等学校</t>
    <rPh sb="0" eb="3">
      <t>ホッカイドウ</t>
    </rPh>
    <rPh sb="3" eb="5">
      <t>ムロラン</t>
    </rPh>
    <rPh sb="5" eb="6">
      <t>サカエ</t>
    </rPh>
    <phoneticPr fontId="1"/>
  </si>
  <si>
    <t>北海道室蘭清水丘高等学校</t>
    <rPh sb="0" eb="3">
      <t>ホッカイドウ</t>
    </rPh>
    <rPh sb="3" eb="5">
      <t>ムロラン</t>
    </rPh>
    <rPh sb="5" eb="7">
      <t>シミズ</t>
    </rPh>
    <rPh sb="7" eb="8">
      <t>オカ</t>
    </rPh>
    <phoneticPr fontId="1"/>
  </si>
  <si>
    <t>北海道苫小牧東高等学校</t>
    <rPh sb="0" eb="3">
      <t>ホッカイドウ</t>
    </rPh>
    <rPh sb="3" eb="6">
      <t>トマコマイ</t>
    </rPh>
    <rPh sb="6" eb="7">
      <t>ヒガシ</t>
    </rPh>
    <phoneticPr fontId="1"/>
  </si>
  <si>
    <t>北海道苫小牧西高等学校</t>
    <rPh sb="0" eb="3">
      <t>ホッカイドウ</t>
    </rPh>
    <rPh sb="3" eb="6">
      <t>トマコマイ</t>
    </rPh>
    <rPh sb="6" eb="7">
      <t>ニシ</t>
    </rPh>
    <phoneticPr fontId="1"/>
  </si>
  <si>
    <t>北海道苫小牧工業高等学校</t>
    <rPh sb="0" eb="3">
      <t>ホッカイドウ</t>
    </rPh>
    <rPh sb="3" eb="6">
      <t>トマコマイ</t>
    </rPh>
    <rPh sb="6" eb="8">
      <t>コウギョウ</t>
    </rPh>
    <phoneticPr fontId="1"/>
  </si>
  <si>
    <t>北海道登別青嶺高等学校</t>
    <rPh sb="0" eb="3">
      <t>ホッカイドウ</t>
    </rPh>
    <rPh sb="3" eb="5">
      <t>ノボリベツ</t>
    </rPh>
    <rPh sb="5" eb="7">
      <t>セイリョウ</t>
    </rPh>
    <phoneticPr fontId="1"/>
  </si>
  <si>
    <t>北海道栄高等学校</t>
    <rPh sb="0" eb="3">
      <t>ホッカイドウ</t>
    </rPh>
    <rPh sb="3" eb="4">
      <t>サカエ</t>
    </rPh>
    <phoneticPr fontId="1"/>
  </si>
  <si>
    <t>北海道白老東高等学校</t>
    <rPh sb="0" eb="3">
      <t>ホッカイドウ</t>
    </rPh>
    <rPh sb="3" eb="5">
      <t>シラオイ</t>
    </rPh>
    <rPh sb="5" eb="6">
      <t>ヒガシ</t>
    </rPh>
    <phoneticPr fontId="1"/>
  </si>
  <si>
    <t>駒澤大学附属苫小牧高等学校</t>
    <rPh sb="0" eb="2">
      <t>コマザワ</t>
    </rPh>
    <rPh sb="2" eb="4">
      <t>ダイガク</t>
    </rPh>
    <rPh sb="4" eb="6">
      <t>フゾク</t>
    </rPh>
    <rPh sb="6" eb="9">
      <t>トマコマイ</t>
    </rPh>
    <phoneticPr fontId="1"/>
  </si>
  <si>
    <t>北海道静内高等学校</t>
    <rPh sb="0" eb="3">
      <t>ホッカイドウ</t>
    </rPh>
    <rPh sb="3" eb="5">
      <t>シズナイ</t>
    </rPh>
    <phoneticPr fontId="1"/>
  </si>
  <si>
    <t>北海道静内農業高等学校</t>
    <rPh sb="0" eb="3">
      <t>ホッカイドウ</t>
    </rPh>
    <rPh sb="3" eb="5">
      <t>シズナイ</t>
    </rPh>
    <rPh sb="5" eb="7">
      <t>ノウギョウ</t>
    </rPh>
    <phoneticPr fontId="1"/>
  </si>
  <si>
    <t>北海道室蘭工業高等学校</t>
    <rPh sb="0" eb="3">
      <t>ホッカイドウ</t>
    </rPh>
    <rPh sb="3" eb="5">
      <t>ムロラン</t>
    </rPh>
    <rPh sb="5" eb="7">
      <t>コウギョウ</t>
    </rPh>
    <phoneticPr fontId="1"/>
  </si>
  <si>
    <t>海星学院高等学校</t>
    <rPh sb="0" eb="2">
      <t>ヒトデ</t>
    </rPh>
    <rPh sb="2" eb="4">
      <t>ガクイン</t>
    </rPh>
    <phoneticPr fontId="1"/>
  </si>
  <si>
    <t>北海道虻田高等学校</t>
    <rPh sb="0" eb="3">
      <t>ホッカイドウ</t>
    </rPh>
    <rPh sb="3" eb="5">
      <t>アブタ</t>
    </rPh>
    <phoneticPr fontId="1"/>
  </si>
  <si>
    <t>苫小牧総合経済高等学校</t>
    <rPh sb="0" eb="3">
      <t>トマコマイ</t>
    </rPh>
    <rPh sb="3" eb="5">
      <t>ソウゴウ</t>
    </rPh>
    <rPh sb="5" eb="7">
      <t>ケイザイ</t>
    </rPh>
    <phoneticPr fontId="1"/>
  </si>
  <si>
    <t>北海道大谷室蘭高等学校</t>
    <rPh sb="0" eb="3">
      <t>ホッカイドウ</t>
    </rPh>
    <rPh sb="3" eb="5">
      <t>オオタニ</t>
    </rPh>
    <rPh sb="5" eb="7">
      <t>ムロラン</t>
    </rPh>
    <phoneticPr fontId="1"/>
  </si>
  <si>
    <t>北海道追分高等学校</t>
    <rPh sb="0" eb="3">
      <t>ホッカイドウ</t>
    </rPh>
    <rPh sb="3" eb="5">
      <t>オイワケ</t>
    </rPh>
    <phoneticPr fontId="1"/>
  </si>
  <si>
    <t>北海道鵡川高等学校</t>
    <rPh sb="0" eb="3">
      <t>ホッカイドウ</t>
    </rPh>
    <rPh sb="3" eb="5">
      <t>ムカワ</t>
    </rPh>
    <phoneticPr fontId="1"/>
  </si>
  <si>
    <t>北海道穂別高等学校</t>
    <rPh sb="0" eb="3">
      <t>ホッカイドウ</t>
    </rPh>
    <rPh sb="3" eb="5">
      <t>ホベツ</t>
    </rPh>
    <phoneticPr fontId="1"/>
  </si>
  <si>
    <t>北海道壮瞥高等学校</t>
    <rPh sb="0" eb="3">
      <t>ホッカイドウ</t>
    </rPh>
    <rPh sb="3" eb="5">
      <t>ソウベツ</t>
    </rPh>
    <phoneticPr fontId="1"/>
  </si>
  <si>
    <t>苫小牧中央高等学校</t>
    <rPh sb="0" eb="3">
      <t>トマコマイ</t>
    </rPh>
    <rPh sb="3" eb="5">
      <t>チュウオウ</t>
    </rPh>
    <phoneticPr fontId="1"/>
  </si>
  <si>
    <t>北海道浦河高等学校</t>
    <rPh sb="0" eb="3">
      <t>ホッカイドウ</t>
    </rPh>
    <rPh sb="3" eb="5">
      <t>ウラカワ</t>
    </rPh>
    <phoneticPr fontId="1"/>
  </si>
  <si>
    <t>北海道富川高等学校</t>
    <rPh sb="0" eb="3">
      <t>ホッカイドウ</t>
    </rPh>
    <rPh sb="3" eb="5">
      <t>トミカワ</t>
    </rPh>
    <phoneticPr fontId="1"/>
  </si>
  <si>
    <t>北海道平取高等学校</t>
    <rPh sb="0" eb="3">
      <t>ホッカイドウ</t>
    </rPh>
    <rPh sb="3" eb="5">
      <t>ビラトリ</t>
    </rPh>
    <phoneticPr fontId="1"/>
  </si>
  <si>
    <t>北海道日高高等学校</t>
    <rPh sb="0" eb="3">
      <t>ホッカイドウ</t>
    </rPh>
    <rPh sb="3" eb="5">
      <t>ヒダカ</t>
    </rPh>
    <phoneticPr fontId="1"/>
  </si>
  <si>
    <t>北海道えりも高等学校</t>
    <rPh sb="0" eb="3">
      <t>ホッカイドウ</t>
    </rPh>
    <phoneticPr fontId="1"/>
  </si>
  <si>
    <t>苫小牧高等商業学校高等学校</t>
    <rPh sb="0" eb="3">
      <t>トマコマイ</t>
    </rPh>
    <rPh sb="3" eb="5">
      <t>コウトウ</t>
    </rPh>
    <rPh sb="5" eb="7">
      <t>ショウギョウ</t>
    </rPh>
    <rPh sb="7" eb="9">
      <t>ガッコウ</t>
    </rPh>
    <phoneticPr fontId="1"/>
  </si>
  <si>
    <t>生年月日</t>
    <rPh sb="0" eb="2">
      <t>セイネン</t>
    </rPh>
    <rPh sb="2" eb="4">
      <t>ガッピ</t>
    </rPh>
    <phoneticPr fontId="1"/>
  </si>
  <si>
    <t>平成１８年</t>
    <rPh sb="0" eb="2">
      <t>ヘイセイ</t>
    </rPh>
    <rPh sb="4" eb="5">
      <t>ネン</t>
    </rPh>
    <phoneticPr fontId="1"/>
  </si>
  <si>
    <t>平成１９年</t>
    <rPh sb="0" eb="2">
      <t>ヘイセイ</t>
    </rPh>
    <rPh sb="4" eb="5">
      <t>ネン</t>
    </rPh>
    <phoneticPr fontId="1"/>
  </si>
  <si>
    <t>平成２０年</t>
    <rPh sb="0" eb="2">
      <t>ヘイセイ</t>
    </rPh>
    <rPh sb="4" eb="5">
      <t>ネン</t>
    </rPh>
    <phoneticPr fontId="1"/>
  </si>
  <si>
    <t>平成２１年</t>
    <rPh sb="0" eb="2">
      <t>ヘイセイ</t>
    </rPh>
    <rPh sb="4" eb="5">
      <t>ネン</t>
    </rPh>
    <phoneticPr fontId="1"/>
  </si>
  <si>
    <t>平成２２年</t>
    <rPh sb="0" eb="2">
      <t>ヘイセイ</t>
    </rPh>
    <rPh sb="4" eb="5">
      <t>ネン</t>
    </rPh>
    <phoneticPr fontId="1"/>
  </si>
  <si>
    <t>平成２３年</t>
    <rPh sb="0" eb="2">
      <t>ヘイセイ</t>
    </rPh>
    <rPh sb="4" eb="5">
      <t>ネン</t>
    </rPh>
    <phoneticPr fontId="1"/>
  </si>
  <si>
    <t>平成２４年</t>
    <rPh sb="0" eb="2">
      <t>ヘイセイ</t>
    </rPh>
    <rPh sb="4" eb="5">
      <t>ネン</t>
    </rPh>
    <phoneticPr fontId="1"/>
  </si>
  <si>
    <t>平成２５年</t>
    <rPh sb="0" eb="2">
      <t>ヘイセイ</t>
    </rPh>
    <rPh sb="4" eb="5">
      <t>ネン</t>
    </rPh>
    <phoneticPr fontId="1"/>
  </si>
  <si>
    <t>平成２６年</t>
    <rPh sb="0" eb="2">
      <t>ヘイセイ</t>
    </rPh>
    <rPh sb="4" eb="5">
      <t>ネン</t>
    </rPh>
    <phoneticPr fontId="1"/>
  </si>
  <si>
    <t>平成２７年</t>
    <rPh sb="0" eb="2">
      <t>ヘイセイ</t>
    </rPh>
    <rPh sb="4" eb="5">
      <t>ネン</t>
    </rPh>
    <phoneticPr fontId="1"/>
  </si>
  <si>
    <t>平成２８年</t>
    <rPh sb="0" eb="2">
      <t>ヘイセイ</t>
    </rPh>
    <rPh sb="4" eb="5">
      <t>ネン</t>
    </rPh>
    <phoneticPr fontId="1"/>
  </si>
  <si>
    <t>平成２９年</t>
    <rPh sb="0" eb="2">
      <t>ヘイセイ</t>
    </rPh>
    <rPh sb="4" eb="5">
      <t>ネン</t>
    </rPh>
    <phoneticPr fontId="1"/>
  </si>
  <si>
    <t>平成３０年</t>
    <rPh sb="0" eb="2">
      <t>ヘイセイ</t>
    </rPh>
    <rPh sb="4" eb="5">
      <t>ネン</t>
    </rPh>
    <phoneticPr fontId="1"/>
  </si>
  <si>
    <t>平成３１年</t>
    <rPh sb="0" eb="2">
      <t>ヘイセイ</t>
    </rPh>
    <rPh sb="4" eb="5">
      <t>ネン</t>
    </rPh>
    <phoneticPr fontId="1"/>
  </si>
  <si>
    <t>―</t>
    <phoneticPr fontId="1"/>
  </si>
  <si>
    <t>―</t>
    <phoneticPr fontId="1"/>
  </si>
  <si>
    <t>北海道室蘭東翔高等学校長</t>
  </si>
  <si>
    <t>北海道苫小牧南高等学校長</t>
  </si>
  <si>
    <t>北海道厚真高等学校長</t>
  </si>
  <si>
    <t>北海道伊達開来高等学校長</t>
  </si>
  <si>
    <t>北海道室蘭栄高等学校長</t>
  </si>
  <si>
    <t>北海道室蘭清水丘高等学校長</t>
  </si>
  <si>
    <t>北海道苫小牧東高等学校長</t>
  </si>
  <si>
    <t>北海道苫小牧西高等学校長</t>
  </si>
  <si>
    <t>北海道苫小牧工業高等学校長</t>
  </si>
  <si>
    <t>北海道登別青嶺高等学校長</t>
  </si>
  <si>
    <t>北海道栄高等学校長</t>
  </si>
  <si>
    <t>北海道登別明日中等教育学校長</t>
  </si>
  <si>
    <t>北海道白老東高等学校長</t>
  </si>
  <si>
    <t>苫小牧工業高等専門学校長</t>
  </si>
  <si>
    <t>駒澤大学附属苫小牧高等学校長</t>
  </si>
  <si>
    <t>北海道静内高等学校長</t>
  </si>
  <si>
    <t>北海道静内農業高等学校長</t>
  </si>
  <si>
    <t>北海道室蘭工業高等学校長</t>
  </si>
  <si>
    <t>海星学院高等学校長</t>
  </si>
  <si>
    <t>北海道虻田高等学校長</t>
  </si>
  <si>
    <t>苫小牧総合経済高等学校長</t>
  </si>
  <si>
    <t>北海道大谷室蘭高等学校長</t>
  </si>
  <si>
    <t>北海道追分高等学校長</t>
  </si>
  <si>
    <t>北海道鵡川高等学校長</t>
  </si>
  <si>
    <t>北海道穂別高等学校長</t>
  </si>
  <si>
    <t>北海道壮瞥高等学校長</t>
  </si>
  <si>
    <t>苫小牧中央高等学校長</t>
  </si>
  <si>
    <t>北海道浦河高等学校長</t>
  </si>
  <si>
    <t>北海道富川高等学校長</t>
  </si>
  <si>
    <t>北海道平取高等学校長</t>
  </si>
  <si>
    <t>北海道日高高等学校長</t>
  </si>
  <si>
    <t>北海道えりも高等学校長</t>
  </si>
  <si>
    <t>苫小牧高等商業学校高等学校長</t>
  </si>
  <si>
    <t>令和２年</t>
    <rPh sb="0" eb="2">
      <t>レイワ</t>
    </rPh>
    <rPh sb="3" eb="4">
      <t>ネン</t>
    </rPh>
    <phoneticPr fontId="1"/>
  </si>
  <si>
    <t>令和３年</t>
    <rPh sb="0" eb="2">
      <t>レイワ</t>
    </rPh>
    <rPh sb="3" eb="4">
      <t>ネン</t>
    </rPh>
    <phoneticPr fontId="1"/>
  </si>
  <si>
    <t>令和４年</t>
    <rPh sb="0" eb="2">
      <t>レイワ</t>
    </rPh>
    <rPh sb="3" eb="4">
      <t>ネン</t>
    </rPh>
    <phoneticPr fontId="1"/>
  </si>
  <si>
    <t>令和５年</t>
    <rPh sb="0" eb="2">
      <t>レイワ</t>
    </rPh>
    <rPh sb="3" eb="4">
      <t>ネン</t>
    </rPh>
    <phoneticPr fontId="1"/>
  </si>
  <si>
    <t>令和６年</t>
    <rPh sb="0" eb="2">
      <t>レイワ</t>
    </rPh>
    <rPh sb="3" eb="4">
      <t>ネン</t>
    </rPh>
    <phoneticPr fontId="1"/>
  </si>
  <si>
    <t>令和７年</t>
    <rPh sb="0" eb="2">
      <t>レイワ</t>
    </rPh>
    <rPh sb="3" eb="4">
      <t>ネン</t>
    </rPh>
    <phoneticPr fontId="1"/>
  </si>
  <si>
    <t>令和７年度北海道高等学校選手権水泳競技大会室蘭支部予選会 参加申込表</t>
    <rPh sb="0" eb="2">
      <t>レイワ</t>
    </rPh>
    <rPh sb="3" eb="5">
      <t>ネンド</t>
    </rPh>
    <rPh sb="5" eb="8">
      <t>ホッカイドウ</t>
    </rPh>
    <rPh sb="8" eb="10">
      <t>コウトウ</t>
    </rPh>
    <rPh sb="10" eb="12">
      <t>ガッコウ</t>
    </rPh>
    <rPh sb="12" eb="15">
      <t>センシュケン</t>
    </rPh>
    <rPh sb="15" eb="17">
      <t>スイエイ</t>
    </rPh>
    <rPh sb="17" eb="19">
      <t>キョウギ</t>
    </rPh>
    <rPh sb="19" eb="21">
      <t>タイカイ</t>
    </rPh>
    <rPh sb="21" eb="23">
      <t>ムロラン</t>
    </rPh>
    <rPh sb="23" eb="25">
      <t>シブ</t>
    </rPh>
    <rPh sb="25" eb="28">
      <t>ヨセンカイ</t>
    </rPh>
    <phoneticPr fontId="1"/>
  </si>
  <si>
    <t>令和７年度北海道高等学校選手権水泳競技大会室蘭支部予選会　</t>
    <rPh sb="0" eb="1">
      <t>レイ</t>
    </rPh>
    <rPh sb="1" eb="2">
      <t>カズ</t>
    </rPh>
    <rPh sb="3" eb="5">
      <t>ネンド</t>
    </rPh>
    <rPh sb="5" eb="8">
      <t>ホッカイドウ</t>
    </rPh>
    <rPh sb="8" eb="10">
      <t>コウトウ</t>
    </rPh>
    <rPh sb="10" eb="12">
      <t>ガッコウ</t>
    </rPh>
    <rPh sb="12" eb="15">
      <t>センシュケン</t>
    </rPh>
    <rPh sb="15" eb="17">
      <t>スイエイ</t>
    </rPh>
    <rPh sb="17" eb="19">
      <t>キョウギ</t>
    </rPh>
    <rPh sb="19" eb="21">
      <t>タイカイ</t>
    </rPh>
    <rPh sb="21" eb="23">
      <t>ムロラン</t>
    </rPh>
    <rPh sb="23" eb="25">
      <t>シブ</t>
    </rPh>
    <rPh sb="25" eb="28">
      <t>ヨセンカイ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</si>
</sst>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8" x14ac:knownFonts="1">
    <font>
      <sz val="11"/>
      <name val="ＭＳ Ｐゴシック"/>
      <family val="3"/>
      <charset val="128"/>
    </font>
    <font>
      <sz val="6"/>
      <name val="ＭＳ Ｐゴシック"/>
      <family val="3"/>
      <charset val="128"/>
    </font>
    <font>
      <sz val="9"/>
      <name val="ＭＳ Ｐゴシック"/>
      <family val="3"/>
      <charset val="128"/>
    </font>
    <font>
      <sz val="14"/>
      <name val="HGP創英角ｺﾞｼｯｸUB"/>
      <family val="3"/>
      <charset val="128"/>
    </font>
    <font>
      <sz val="16"/>
      <name val="HGPｺﾞｼｯｸE"/>
      <family val="3"/>
      <charset val="128"/>
    </font>
    <font>
      <b/>
      <sz val="10"/>
      <name val="ＭＳ Ｐゴシック"/>
      <family val="3"/>
      <charset val="128"/>
    </font>
    <font>
      <sz val="11"/>
      <color theme="0"/>
      <name val="ＭＳ Ｐゴシック"/>
      <family val="3"/>
      <charset val="128"/>
    </font>
    <font>
      <b/>
      <sz val="11"/>
      <name val="ＭＳ Ｐゴシック"/>
      <family val="3"/>
      <charset val="128"/>
    </font>
  </fonts>
  <fills count="3">
    <fill>
      <patternFill patternType="none"/>
    </fill>
    <fill>
      <patternFill patternType="gray125"/>
    </fill>
    <fill>
      <patternFill patternType="solid">
        <fgColor rgb="FFFFFF00"/>
        <bgColor indexed="64"/>
      </patternFill>
    </fill>
  </fills>
  <borders count="66">
    <border>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hair">
        <color indexed="64"/>
      </left>
      <right style="medium">
        <color indexed="64"/>
      </right>
      <top style="medium">
        <color indexed="64"/>
      </top>
      <bottom style="medium">
        <color indexed="64"/>
      </bottom>
      <diagonal/>
    </border>
    <border>
      <left style="hair">
        <color indexed="64"/>
      </left>
      <right style="medium">
        <color indexed="64"/>
      </right>
      <top style="medium">
        <color indexed="64"/>
      </top>
      <bottom style="thin">
        <color indexed="64"/>
      </bottom>
      <diagonal/>
    </border>
    <border>
      <left style="hair">
        <color indexed="64"/>
      </left>
      <right style="medium">
        <color indexed="64"/>
      </right>
      <top style="thin">
        <color indexed="64"/>
      </top>
      <bottom style="medium">
        <color indexed="64"/>
      </bottom>
      <diagonal/>
    </border>
    <border>
      <left style="hair">
        <color indexed="64"/>
      </left>
      <right style="medium">
        <color indexed="64"/>
      </right>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medium">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right style="medium">
        <color indexed="64"/>
      </right>
      <top/>
      <bottom style="thin">
        <color indexed="64"/>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diagonal/>
    </border>
  </borders>
  <cellStyleXfs count="1">
    <xf numFmtId="0" fontId="0" fillId="0" borderId="0"/>
  </cellStyleXfs>
  <cellXfs count="131">
    <xf numFmtId="0" fontId="0" fillId="0" borderId="0" xfId="0"/>
    <xf numFmtId="0" fontId="0" fillId="0" borderId="4" xfId="0" applyBorder="1"/>
    <xf numFmtId="0" fontId="0" fillId="0" borderId="0" xfId="0" applyAlignment="1">
      <alignment vertical="center"/>
    </xf>
    <xf numFmtId="0" fontId="0" fillId="0" borderId="0" xfId="0" applyAlignment="1">
      <alignment horizontal="center" vertical="center"/>
    </xf>
    <xf numFmtId="0" fontId="0" fillId="0" borderId="20" xfId="0" applyBorder="1" applyAlignment="1">
      <alignment horizontal="center" vertical="center"/>
    </xf>
    <xf numFmtId="0" fontId="0" fillId="0" borderId="19" xfId="0" applyBorder="1" applyAlignment="1">
      <alignment horizontal="center" vertical="center"/>
    </xf>
    <xf numFmtId="0" fontId="0" fillId="0" borderId="10" xfId="0" applyBorder="1" applyAlignment="1">
      <alignment horizontal="center"/>
    </xf>
    <xf numFmtId="0" fontId="0" fillId="0" borderId="10" xfId="0" applyBorder="1" applyAlignment="1">
      <alignment horizontal="center" vertical="center"/>
    </xf>
    <xf numFmtId="0" fontId="2" fillId="0" borderId="0" xfId="0" applyFont="1"/>
    <xf numFmtId="0" fontId="0" fillId="0" borderId="0" xfId="0" applyAlignment="1">
      <alignment horizontal="center"/>
    </xf>
    <xf numFmtId="0" fontId="0" fillId="0" borderId="28" xfId="0" applyBorder="1"/>
    <xf numFmtId="0" fontId="0" fillId="0" borderId="27" xfId="0" applyBorder="1" applyAlignment="1">
      <alignment horizontal="center"/>
    </xf>
    <xf numFmtId="0" fontId="0" fillId="0" borderId="0" xfId="0" applyAlignment="1">
      <alignment horizontal="right"/>
    </xf>
    <xf numFmtId="0" fontId="0" fillId="0" borderId="6" xfId="0" applyBorder="1" applyAlignment="1">
      <alignment horizontal="center"/>
    </xf>
    <xf numFmtId="0" fontId="0" fillId="0" borderId="6" xfId="0" applyBorder="1" applyAlignment="1">
      <alignment horizontal="center" vertical="center"/>
    </xf>
    <xf numFmtId="0" fontId="0" fillId="0" borderId="5" xfId="0" applyBorder="1" applyAlignment="1">
      <alignment horizontal="center" vertical="center"/>
    </xf>
    <xf numFmtId="0" fontId="0" fillId="0" borderId="5" xfId="0" applyBorder="1" applyAlignment="1">
      <alignment horizontal="center"/>
    </xf>
    <xf numFmtId="0" fontId="0" fillId="0" borderId="12" xfId="0" applyBorder="1" applyAlignment="1">
      <alignment horizontal="center"/>
    </xf>
    <xf numFmtId="0" fontId="0" fillId="0" borderId="13" xfId="0" applyBorder="1" applyAlignment="1">
      <alignment horizontal="center"/>
    </xf>
    <xf numFmtId="0" fontId="0" fillId="0" borderId="32" xfId="0" applyBorder="1" applyAlignment="1">
      <alignment horizontal="center" vertical="center"/>
    </xf>
    <xf numFmtId="0" fontId="0" fillId="0" borderId="9" xfId="0" applyBorder="1"/>
    <xf numFmtId="0" fontId="2" fillId="0" borderId="13" xfId="0" applyFont="1" applyBorder="1" applyAlignment="1">
      <alignment horizontal="center" vertical="center" shrinkToFit="1"/>
    </xf>
    <xf numFmtId="0" fontId="2" fillId="0" borderId="23" xfId="0" applyFont="1" applyBorder="1" applyAlignment="1">
      <alignment horizontal="center" shrinkToFit="1"/>
    </xf>
    <xf numFmtId="0" fontId="2" fillId="0" borderId="24" xfId="0" applyFont="1" applyBorder="1" applyAlignment="1">
      <alignment horizontal="center" shrinkToFit="1"/>
    </xf>
    <xf numFmtId="0" fontId="2" fillId="0" borderId="13" xfId="0" applyFont="1" applyBorder="1" applyAlignment="1">
      <alignment horizontal="center" shrinkToFit="1"/>
    </xf>
    <xf numFmtId="0" fontId="0" fillId="0" borderId="33" xfId="0" applyBorder="1" applyAlignment="1">
      <alignment horizontal="center" vertical="center" shrinkToFit="1"/>
    </xf>
    <xf numFmtId="0" fontId="0" fillId="0" borderId="35" xfId="0" applyBorder="1" applyAlignment="1">
      <alignment horizontal="center" vertical="center" shrinkToFit="1"/>
    </xf>
    <xf numFmtId="0" fontId="0" fillId="0" borderId="34" xfId="0" applyBorder="1" applyAlignment="1">
      <alignment horizontal="center" vertical="center" shrinkToFit="1"/>
    </xf>
    <xf numFmtId="0" fontId="0" fillId="0" borderId="32" xfId="0" applyBorder="1" applyAlignment="1">
      <alignment horizontal="center" vertical="center" shrinkToFit="1"/>
    </xf>
    <xf numFmtId="0" fontId="0" fillId="0" borderId="30" xfId="0" applyBorder="1" applyAlignment="1">
      <alignment horizontal="center" vertical="center" shrinkToFit="1"/>
    </xf>
    <xf numFmtId="0" fontId="0" fillId="0" borderId="41" xfId="0" applyBorder="1" applyAlignment="1">
      <alignment horizontal="center" vertical="center" shrinkToFit="1"/>
    </xf>
    <xf numFmtId="0" fontId="0" fillId="0" borderId="46" xfId="0" applyBorder="1" applyAlignment="1">
      <alignment horizontal="center" vertical="center" shrinkToFit="1"/>
    </xf>
    <xf numFmtId="0" fontId="0" fillId="0" borderId="47" xfId="0" applyBorder="1" applyAlignment="1">
      <alignment horizontal="center" vertical="center" shrinkToFit="1"/>
    </xf>
    <xf numFmtId="0" fontId="0" fillId="0" borderId="36" xfId="0" applyBorder="1" applyAlignment="1">
      <alignment horizontal="center" vertical="center" shrinkToFit="1"/>
    </xf>
    <xf numFmtId="0" fontId="0" fillId="0" borderId="2" xfId="0" applyBorder="1" applyAlignment="1">
      <alignment horizontal="right"/>
    </xf>
    <xf numFmtId="0" fontId="0" fillId="0" borderId="4" xfId="0" applyBorder="1" applyAlignment="1">
      <alignment horizontal="right"/>
    </xf>
    <xf numFmtId="0" fontId="0" fillId="0" borderId="9" xfId="0" applyBorder="1" applyAlignment="1">
      <alignment horizontal="right"/>
    </xf>
    <xf numFmtId="0" fontId="7" fillId="0" borderId="48" xfId="0" applyFont="1" applyBorder="1" applyAlignment="1">
      <alignment horizontal="center" vertical="center"/>
    </xf>
    <xf numFmtId="0" fontId="7" fillId="0" borderId="48" xfId="0" applyFont="1" applyBorder="1" applyAlignment="1">
      <alignment horizontal="center"/>
    </xf>
    <xf numFmtId="0" fontId="0" fillId="0" borderId="39" xfId="0" applyBorder="1" applyAlignment="1">
      <alignment horizontal="center" vertical="center"/>
    </xf>
    <xf numFmtId="0" fontId="0" fillId="0" borderId="40" xfId="0" applyBorder="1" applyAlignment="1">
      <alignment horizontal="center" vertical="center"/>
    </xf>
    <xf numFmtId="0" fontId="0" fillId="0" borderId="38" xfId="0" applyBorder="1" applyAlignment="1">
      <alignment horizontal="center" vertical="center"/>
    </xf>
    <xf numFmtId="0" fontId="0" fillId="0" borderId="44" xfId="0" applyBorder="1" applyAlignment="1">
      <alignment horizontal="center" vertical="center"/>
    </xf>
    <xf numFmtId="0" fontId="0" fillId="0" borderId="45" xfId="0" applyBorder="1" applyAlignment="1">
      <alignment horizontal="center" vertical="center"/>
    </xf>
    <xf numFmtId="0" fontId="0" fillId="0" borderId="43" xfId="0" applyBorder="1" applyAlignment="1">
      <alignment horizontal="center" vertical="center"/>
    </xf>
    <xf numFmtId="0" fontId="0" fillId="0" borderId="0" xfId="0" quotePrefix="1"/>
    <xf numFmtId="176" fontId="0" fillId="0" borderId="48" xfId="0" applyNumberFormat="1" applyBorder="1" applyAlignment="1">
      <alignment horizontal="center" vertical="center" shrinkToFit="1"/>
    </xf>
    <xf numFmtId="176" fontId="0" fillId="0" borderId="49" xfId="0" applyNumberFormat="1" applyBorder="1" applyAlignment="1">
      <alignment horizontal="center" vertical="center" shrinkToFit="1"/>
    </xf>
    <xf numFmtId="0" fontId="0" fillId="0" borderId="0" xfId="0" applyAlignment="1">
      <alignment horizontal="right" vertical="center" shrinkToFit="1"/>
    </xf>
    <xf numFmtId="0" fontId="6" fillId="0" borderId="0" xfId="0" applyFont="1" applyAlignment="1">
      <alignment shrinkToFit="1"/>
    </xf>
    <xf numFmtId="0" fontId="3" fillId="0" borderId="0" xfId="0" applyFont="1" applyAlignment="1">
      <alignment horizontal="center"/>
    </xf>
    <xf numFmtId="0" fontId="5" fillId="0" borderId="0" xfId="0" applyFont="1"/>
    <xf numFmtId="0" fontId="0" fillId="0" borderId="16" xfId="0" applyBorder="1" applyAlignment="1">
      <alignment horizontal="center" vertical="center"/>
    </xf>
    <xf numFmtId="0" fontId="0" fillId="0" borderId="3" xfId="0" applyBorder="1" applyAlignment="1">
      <alignment horizontal="center" vertical="center"/>
    </xf>
    <xf numFmtId="0" fontId="0" fillId="0" borderId="14" xfId="0" applyBorder="1" applyAlignment="1">
      <alignment horizontal="center" vertical="center"/>
    </xf>
    <xf numFmtId="0" fontId="0" fillId="0" borderId="18" xfId="0" applyBorder="1" applyAlignment="1">
      <alignment horizontal="center" vertical="center"/>
    </xf>
    <xf numFmtId="0" fontId="6" fillId="0" borderId="0" xfId="0" applyFont="1" applyAlignment="1">
      <alignment horizontal="center" vertical="center"/>
    </xf>
    <xf numFmtId="0" fontId="6" fillId="0" borderId="0" xfId="0" applyFont="1"/>
    <xf numFmtId="0" fontId="0" fillId="0" borderId="4" xfId="0" applyBorder="1" applyAlignment="1">
      <alignment horizontal="center" vertical="center"/>
    </xf>
    <xf numFmtId="0" fontId="0" fillId="0" borderId="21" xfId="0"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center" vertical="center"/>
    </xf>
    <xf numFmtId="0" fontId="0" fillId="0" borderId="1" xfId="0" applyBorder="1" applyAlignment="1">
      <alignment horizontal="center" vertical="center"/>
    </xf>
    <xf numFmtId="0" fontId="0" fillId="0" borderId="15" xfId="0" applyBorder="1" applyAlignment="1">
      <alignment horizontal="center" vertical="center"/>
    </xf>
    <xf numFmtId="0" fontId="0" fillId="0" borderId="56" xfId="0" applyBorder="1" applyAlignment="1">
      <alignment horizontal="center" vertical="center"/>
    </xf>
    <xf numFmtId="0" fontId="0" fillId="0" borderId="59" xfId="0" applyBorder="1" applyAlignment="1">
      <alignment horizontal="center" vertical="center"/>
    </xf>
    <xf numFmtId="0" fontId="0" fillId="0" borderId="60" xfId="0" applyBorder="1" applyAlignment="1">
      <alignment horizontal="center" vertical="center"/>
    </xf>
    <xf numFmtId="0" fontId="0" fillId="0" borderId="61" xfId="0" applyBorder="1" applyAlignment="1">
      <alignment horizontal="center" vertical="center"/>
    </xf>
    <xf numFmtId="0" fontId="0" fillId="0" borderId="62" xfId="0" applyBorder="1" applyAlignment="1">
      <alignment horizontal="center" vertical="center"/>
    </xf>
    <xf numFmtId="0" fontId="0" fillId="0" borderId="63" xfId="0" applyBorder="1" applyAlignment="1">
      <alignment horizontal="center" vertical="center"/>
    </xf>
    <xf numFmtId="0" fontId="0" fillId="0" borderId="64" xfId="0" applyBorder="1" applyAlignment="1">
      <alignment horizontal="center" vertical="center"/>
    </xf>
    <xf numFmtId="0" fontId="0" fillId="0" borderId="2" xfId="0" applyBorder="1" applyAlignment="1">
      <alignment horizontal="center" vertical="center"/>
    </xf>
    <xf numFmtId="0" fontId="0" fillId="0" borderId="31" xfId="0" applyBorder="1" applyAlignment="1">
      <alignment horizontal="center" vertical="center"/>
    </xf>
    <xf numFmtId="0" fontId="0" fillId="0" borderId="65" xfId="0" applyBorder="1" applyAlignment="1">
      <alignment horizontal="center" vertical="center"/>
    </xf>
    <xf numFmtId="0" fontId="0" fillId="0" borderId="26" xfId="0" applyBorder="1" applyAlignment="1">
      <alignment horizontal="center" vertical="center"/>
    </xf>
    <xf numFmtId="0" fontId="0" fillId="0" borderId="25" xfId="0" applyBorder="1" applyAlignment="1">
      <alignment horizontal="center" vertical="center"/>
    </xf>
    <xf numFmtId="0" fontId="0" fillId="2" borderId="0" xfId="0" applyFill="1"/>
    <xf numFmtId="0" fontId="0" fillId="0" borderId="1"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0" fillId="0" borderId="8" xfId="0" applyBorder="1" applyAlignment="1" applyProtection="1">
      <alignment horizontal="center" vertical="center"/>
      <protection locked="0"/>
    </xf>
    <xf numFmtId="0" fontId="0" fillId="0" borderId="50" xfId="0" applyBorder="1" applyAlignment="1" applyProtection="1">
      <alignment horizontal="center" vertical="center"/>
      <protection locked="0"/>
    </xf>
    <xf numFmtId="0" fontId="0" fillId="0" borderId="51" xfId="0" applyBorder="1" applyAlignment="1" applyProtection="1">
      <alignment horizontal="center" vertical="center"/>
      <protection locked="0"/>
    </xf>
    <xf numFmtId="0" fontId="0" fillId="0" borderId="42"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52" xfId="0" applyBorder="1" applyAlignment="1" applyProtection="1">
      <alignment horizontal="center" vertical="center"/>
      <protection locked="0"/>
    </xf>
    <xf numFmtId="0" fontId="0" fillId="0" borderId="53" xfId="0" applyBorder="1" applyAlignment="1" applyProtection="1">
      <alignment horizontal="center" vertical="center"/>
      <protection locked="0"/>
    </xf>
    <xf numFmtId="0" fontId="0" fillId="0" borderId="45" xfId="0" applyBorder="1" applyAlignment="1" applyProtection="1">
      <alignment horizontal="center" vertical="center"/>
      <protection locked="0"/>
    </xf>
    <xf numFmtId="0" fontId="0" fillId="0" borderId="12" xfId="0" applyBorder="1" applyAlignment="1" applyProtection="1">
      <alignment horizontal="center" vertical="center"/>
      <protection locked="0"/>
    </xf>
    <xf numFmtId="0" fontId="0" fillId="0" borderId="54" xfId="0" applyBorder="1" applyAlignment="1" applyProtection="1">
      <alignment horizontal="center" vertical="center"/>
      <protection locked="0"/>
    </xf>
    <xf numFmtId="0" fontId="0" fillId="0" borderId="55" xfId="0" applyBorder="1" applyAlignment="1" applyProtection="1">
      <alignment horizontal="center" vertical="center"/>
      <protection locked="0"/>
    </xf>
    <xf numFmtId="0" fontId="0" fillId="0" borderId="43" xfId="0" applyBorder="1" applyAlignment="1" applyProtection="1">
      <alignment horizontal="center" vertical="center"/>
      <protection locked="0"/>
    </xf>
    <xf numFmtId="0" fontId="0" fillId="0" borderId="13" xfId="0" applyBorder="1" applyAlignment="1" applyProtection="1">
      <alignment horizontal="center" vertical="center"/>
      <protection locked="0"/>
    </xf>
    <xf numFmtId="176" fontId="0" fillId="0" borderId="7" xfId="0" applyNumberFormat="1" applyBorder="1" applyAlignment="1" applyProtection="1">
      <alignment horizontal="center" vertical="center" shrinkToFit="1"/>
      <protection locked="0"/>
    </xf>
    <xf numFmtId="176" fontId="0" fillId="0" borderId="5" xfId="0" applyNumberFormat="1" applyBorder="1" applyAlignment="1" applyProtection="1">
      <alignment horizontal="center" vertical="center" shrinkToFit="1"/>
      <protection locked="0"/>
    </xf>
    <xf numFmtId="176" fontId="0" fillId="0" borderId="10" xfId="0" applyNumberFormat="1" applyBorder="1" applyAlignment="1" applyProtection="1">
      <alignment horizontal="center" vertical="center" shrinkToFit="1"/>
      <protection locked="0"/>
    </xf>
    <xf numFmtId="176" fontId="0" fillId="0" borderId="6" xfId="0" applyNumberFormat="1" applyBorder="1" applyAlignment="1" applyProtection="1">
      <alignment horizontal="center" vertical="center" shrinkToFit="1"/>
      <protection locked="0"/>
    </xf>
    <xf numFmtId="176" fontId="0" fillId="0" borderId="26" xfId="0" applyNumberFormat="1" applyBorder="1" applyAlignment="1" applyProtection="1">
      <alignment horizontal="center" vertical="center" shrinkToFit="1"/>
      <protection locked="0"/>
    </xf>
    <xf numFmtId="0" fontId="0" fillId="0" borderId="15" xfId="0" applyBorder="1" applyAlignment="1" applyProtection="1">
      <alignment horizontal="center" vertical="center"/>
      <protection locked="0"/>
    </xf>
    <xf numFmtId="0" fontId="0" fillId="0" borderId="31" xfId="0" applyBorder="1" applyAlignment="1" applyProtection="1">
      <alignment horizontal="center" vertical="center"/>
      <protection locked="0"/>
    </xf>
    <xf numFmtId="176" fontId="0" fillId="0" borderId="18" xfId="0" applyNumberFormat="1" applyBorder="1" applyAlignment="1" applyProtection="1">
      <alignment horizontal="center" vertical="center" shrinkToFit="1"/>
      <protection locked="0"/>
    </xf>
    <xf numFmtId="0" fontId="0" fillId="0" borderId="14"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176" fontId="0" fillId="0" borderId="25" xfId="0" applyNumberFormat="1" applyBorder="1" applyAlignment="1" applyProtection="1">
      <alignment horizontal="center" vertical="center" shrinkToFit="1"/>
      <protection locked="0"/>
    </xf>
    <xf numFmtId="0" fontId="0" fillId="0" borderId="23" xfId="0" applyBorder="1" applyAlignment="1" applyProtection="1">
      <alignment horizontal="center" vertical="center"/>
      <protection locked="0"/>
    </xf>
    <xf numFmtId="0" fontId="0" fillId="0" borderId="24" xfId="0" applyBorder="1" applyAlignment="1" applyProtection="1">
      <alignment horizontal="center" vertical="center"/>
      <protection locked="0"/>
    </xf>
    <xf numFmtId="0" fontId="0" fillId="0" borderId="0" xfId="0" applyAlignment="1" applyProtection="1">
      <alignment horizontal="center" vertical="center"/>
      <protection locked="0"/>
    </xf>
    <xf numFmtId="0" fontId="0" fillId="0" borderId="0" xfId="0" applyAlignment="1">
      <alignment horizontal="center" vertical="center"/>
    </xf>
    <xf numFmtId="0" fontId="2" fillId="0" borderId="11" xfId="0" applyFont="1" applyBorder="1" applyAlignment="1">
      <alignment horizontal="center" shrinkToFit="1"/>
    </xf>
    <xf numFmtId="0" fontId="2" fillId="0" borderId="16" xfId="0" applyFont="1" applyBorder="1" applyAlignment="1">
      <alignment horizontal="center" shrinkToFit="1"/>
    </xf>
    <xf numFmtId="0" fontId="2" fillId="0" borderId="17" xfId="0" applyFont="1" applyBorder="1" applyAlignment="1">
      <alignment horizontal="center" shrinkToFit="1"/>
    </xf>
    <xf numFmtId="0" fontId="2" fillId="0" borderId="23" xfId="0" applyFont="1" applyBorder="1" applyAlignment="1">
      <alignment horizontal="center" vertical="center" shrinkToFit="1"/>
    </xf>
    <xf numFmtId="0" fontId="2" fillId="0" borderId="24" xfId="0" applyFont="1" applyBorder="1" applyAlignment="1">
      <alignment horizontal="center" vertical="center" shrinkToFit="1"/>
    </xf>
    <xf numFmtId="0" fontId="2" fillId="0" borderId="11" xfId="0" applyFont="1" applyBorder="1" applyAlignment="1">
      <alignment horizontal="center" vertical="center" shrinkToFit="1"/>
    </xf>
    <xf numFmtId="0" fontId="2" fillId="0" borderId="16" xfId="0" applyFont="1" applyBorder="1" applyAlignment="1">
      <alignment horizontal="center" vertical="center" shrinkToFit="1"/>
    </xf>
    <xf numFmtId="0" fontId="2" fillId="0" borderId="17" xfId="0" applyFont="1" applyBorder="1" applyAlignment="1">
      <alignment horizontal="center" vertical="center" shrinkToFit="1"/>
    </xf>
    <xf numFmtId="0" fontId="2" fillId="0" borderId="8" xfId="0" applyFont="1"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pplyProtection="1">
      <alignment horizontal="center" shrinkToFit="1"/>
      <protection locked="0"/>
    </xf>
    <xf numFmtId="0" fontId="0" fillId="0" borderId="6" xfId="0" applyBorder="1" applyAlignment="1">
      <alignment horizontal="center"/>
    </xf>
    <xf numFmtId="0" fontId="2" fillId="0" borderId="13" xfId="0" applyFont="1" applyBorder="1" applyAlignment="1">
      <alignment horizontal="center" vertical="center" shrinkToFit="1"/>
    </xf>
    <xf numFmtId="0" fontId="2" fillId="0" borderId="29" xfId="0" applyFont="1" applyBorder="1" applyAlignment="1">
      <alignment horizontal="center" vertical="center" shrinkToFit="1"/>
    </xf>
    <xf numFmtId="0" fontId="2" fillId="0" borderId="37" xfId="0" applyFont="1" applyBorder="1" applyAlignment="1">
      <alignment horizontal="center" vertical="center" textRotation="255" shrinkToFit="1"/>
    </xf>
    <xf numFmtId="0" fontId="2" fillId="0" borderId="38" xfId="0" applyFont="1" applyBorder="1" applyAlignment="1">
      <alignment horizontal="center" vertical="center" textRotation="255" shrinkToFit="1"/>
    </xf>
    <xf numFmtId="0" fontId="2" fillId="0" borderId="42" xfId="0" applyFont="1" applyBorder="1" applyAlignment="1">
      <alignment horizontal="center" vertical="center" shrinkToFit="1"/>
    </xf>
    <xf numFmtId="0" fontId="2" fillId="0" borderId="43" xfId="0" applyFont="1" applyBorder="1" applyAlignment="1">
      <alignment horizontal="center" vertical="center" shrinkToFit="1"/>
    </xf>
    <xf numFmtId="0" fontId="0" fillId="0" borderId="0" xfId="0"/>
    <xf numFmtId="0" fontId="4" fillId="0" borderId="0" xfId="0" applyFont="1" applyAlignment="1">
      <alignment horizontal="center" vertical="center"/>
    </xf>
    <xf numFmtId="0" fontId="3" fillId="0" borderId="0" xfId="0" applyFont="1" applyAlignment="1">
      <alignment horizontal="center"/>
    </xf>
    <xf numFmtId="0" fontId="0" fillId="0" borderId="57" xfId="0" applyBorder="1" applyAlignment="1">
      <alignment horizontal="center" vertical="center"/>
    </xf>
    <xf numFmtId="0" fontId="0" fillId="0" borderId="58" xfId="0"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142875</xdr:colOff>
      <xdr:row>6</xdr:row>
      <xdr:rowOff>19050</xdr:rowOff>
    </xdr:from>
    <xdr:to>
      <xdr:col>1</xdr:col>
      <xdr:colOff>210108</xdr:colOff>
      <xdr:row>7</xdr:row>
      <xdr:rowOff>17833</xdr:rowOff>
    </xdr:to>
    <xdr:sp macro="" textlink="">
      <xdr:nvSpPr>
        <xdr:cNvPr id="9" name="楕円 8">
          <a:extLst>
            <a:ext uri="{FF2B5EF4-FFF2-40B4-BE49-F238E27FC236}">
              <a16:creationId xmlns:a16="http://schemas.microsoft.com/office/drawing/2014/main" id="{00000000-0008-0000-0000-000009000000}"/>
            </a:ext>
          </a:extLst>
        </xdr:cNvPr>
        <xdr:cNvSpPr/>
      </xdr:nvSpPr>
      <xdr:spPr>
        <a:xfrm>
          <a:off x="142875" y="809625"/>
          <a:ext cx="410133" cy="170233"/>
        </a:xfrm>
        <a:prstGeom prst="ellipse">
          <a:avLst/>
        </a:prstGeom>
        <a:noFill/>
        <a:ln w="12700">
          <a:solidFill>
            <a:schemeClr val="tx1"/>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22</xdr:col>
      <xdr:colOff>66676</xdr:colOff>
      <xdr:row>1</xdr:row>
      <xdr:rowOff>0</xdr:rowOff>
    </xdr:from>
    <xdr:to>
      <xdr:col>35</xdr:col>
      <xdr:colOff>161926</xdr:colOff>
      <xdr:row>5</xdr:row>
      <xdr:rowOff>38100</xdr:rowOff>
    </xdr:to>
    <xdr:sp macro="" textlink="">
      <xdr:nvSpPr>
        <xdr:cNvPr id="2" name="角丸四角形吹き出し 1">
          <a:extLst>
            <a:ext uri="{FF2B5EF4-FFF2-40B4-BE49-F238E27FC236}">
              <a16:creationId xmlns:a16="http://schemas.microsoft.com/office/drawing/2014/main" id="{00000000-0008-0000-0000-000002000000}"/>
            </a:ext>
          </a:extLst>
        </xdr:cNvPr>
        <xdr:cNvSpPr/>
      </xdr:nvSpPr>
      <xdr:spPr>
        <a:xfrm>
          <a:off x="6677026" y="171450"/>
          <a:ext cx="3200400" cy="609600"/>
        </a:xfrm>
        <a:prstGeom prst="wedgeRoundRectCallout">
          <a:avLst>
            <a:gd name="adj1" fmla="val -80537"/>
            <a:gd name="adj2" fmla="val 129529"/>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en-US" altLang="ja-JP" sz="1050"/>
            <a:t>Fr</a:t>
          </a:r>
          <a:r>
            <a:rPr kumimoji="1" lang="ja-JP" altLang="en-US" sz="1050"/>
            <a:t>⇨自由形　　　</a:t>
          </a:r>
          <a:r>
            <a:rPr kumimoji="1" lang="en-US" altLang="ja-JP" sz="1050"/>
            <a:t>Br</a:t>
          </a:r>
          <a:r>
            <a:rPr kumimoji="1" lang="ja-JP" altLang="en-US" sz="1050"/>
            <a:t>⇨平泳ぎ</a:t>
          </a:r>
          <a:endParaRPr kumimoji="1" lang="en-US" altLang="ja-JP" sz="1050"/>
        </a:p>
        <a:p>
          <a:pPr algn="l"/>
          <a:r>
            <a:rPr kumimoji="1" lang="en-US" altLang="ja-JP" sz="1050"/>
            <a:t>Ba</a:t>
          </a:r>
          <a:r>
            <a:rPr kumimoji="1" lang="ja-JP" altLang="en-US" sz="1050"/>
            <a:t>⇨背泳ぎ　　　</a:t>
          </a:r>
          <a:r>
            <a:rPr kumimoji="1" lang="en-US" altLang="ja-JP" sz="1050"/>
            <a:t>Fly</a:t>
          </a:r>
          <a:r>
            <a:rPr kumimoji="1" lang="ja-JP" altLang="en-US" sz="1050"/>
            <a:t>⇨バタフライ　　</a:t>
          </a:r>
          <a:r>
            <a:rPr kumimoji="1" lang="en-US" altLang="ja-JP" sz="1050"/>
            <a:t>IM</a:t>
          </a:r>
          <a:r>
            <a:rPr kumimoji="1" lang="ja-JP" altLang="en-US" sz="1050"/>
            <a:t>⇨個人メドレー</a:t>
          </a:r>
          <a:endParaRPr kumimoji="1" lang="en-US" altLang="ja-JP" sz="1050"/>
        </a:p>
      </xdr:txBody>
    </xdr:sp>
    <xdr:clientData fPrintsWithSheet="0"/>
  </xdr:twoCellAnchor>
  <xdr:twoCellAnchor>
    <xdr:from>
      <xdr:col>35</xdr:col>
      <xdr:colOff>209550</xdr:colOff>
      <xdr:row>0</xdr:row>
      <xdr:rowOff>114300</xdr:rowOff>
    </xdr:from>
    <xdr:to>
      <xdr:col>41</xdr:col>
      <xdr:colOff>676275</xdr:colOff>
      <xdr:row>5</xdr:row>
      <xdr:rowOff>38100</xdr:rowOff>
    </xdr:to>
    <xdr:sp macro="" textlink="">
      <xdr:nvSpPr>
        <xdr:cNvPr id="4" name="角丸四角形吹き出し 3">
          <a:extLst>
            <a:ext uri="{FF2B5EF4-FFF2-40B4-BE49-F238E27FC236}">
              <a16:creationId xmlns:a16="http://schemas.microsoft.com/office/drawing/2014/main" id="{00000000-0008-0000-0000-000004000000}"/>
            </a:ext>
          </a:extLst>
        </xdr:cNvPr>
        <xdr:cNvSpPr/>
      </xdr:nvSpPr>
      <xdr:spPr>
        <a:xfrm>
          <a:off x="9925050" y="114300"/>
          <a:ext cx="4238625" cy="666750"/>
        </a:xfrm>
        <a:prstGeom prst="wedgeRoundRectCallout">
          <a:avLst>
            <a:gd name="adj1" fmla="val -119041"/>
            <a:gd name="adj2" fmla="val 140198"/>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050"/>
            <a:t>正式な持ちタイムがない生徒については</a:t>
          </a:r>
          <a:endParaRPr kumimoji="1" lang="en-US" altLang="ja-JP" sz="1050"/>
        </a:p>
        <a:p>
          <a:pPr algn="l"/>
          <a:r>
            <a:rPr kumimoji="1" lang="ja-JP" altLang="en-US" sz="1050"/>
            <a:t>ある程度の予測で構いませんの記入お願いします。</a:t>
          </a:r>
          <a:endParaRPr kumimoji="1" lang="en-US" altLang="ja-JP" sz="1050"/>
        </a:p>
      </xdr:txBody>
    </xdr:sp>
    <xdr:clientData fPrintsWithSheet="0"/>
  </xdr:twoCellAnchor>
  <xdr:twoCellAnchor>
    <xdr:from>
      <xdr:col>13</xdr:col>
      <xdr:colOff>66676</xdr:colOff>
      <xdr:row>0</xdr:row>
      <xdr:rowOff>142874</xdr:rowOff>
    </xdr:from>
    <xdr:to>
      <xdr:col>22</xdr:col>
      <xdr:colOff>28575</xdr:colOff>
      <xdr:row>6</xdr:row>
      <xdr:rowOff>85724</xdr:rowOff>
    </xdr:to>
    <xdr:sp macro="" textlink="">
      <xdr:nvSpPr>
        <xdr:cNvPr id="5" name="角丸四角形吹き出し 4">
          <a:extLst>
            <a:ext uri="{FF2B5EF4-FFF2-40B4-BE49-F238E27FC236}">
              <a16:creationId xmlns:a16="http://schemas.microsoft.com/office/drawing/2014/main" id="{00000000-0008-0000-0000-000005000000}"/>
            </a:ext>
          </a:extLst>
        </xdr:cNvPr>
        <xdr:cNvSpPr/>
      </xdr:nvSpPr>
      <xdr:spPr>
        <a:xfrm>
          <a:off x="4772026" y="142874"/>
          <a:ext cx="1866899" cy="733425"/>
        </a:xfrm>
        <a:prstGeom prst="wedgeRoundRectCallout">
          <a:avLst>
            <a:gd name="adj1" fmla="val -72544"/>
            <a:gd name="adj2" fmla="val 18770"/>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050"/>
            <a:t>学校名を選択しても学校番号が表示されない場合には空欄のまま提出してください。</a:t>
          </a:r>
          <a:endParaRPr kumimoji="1" lang="en-US" altLang="ja-JP" sz="1050"/>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1</xdr:col>
      <xdr:colOff>352425</xdr:colOff>
      <xdr:row>6</xdr:row>
      <xdr:rowOff>19050</xdr:rowOff>
    </xdr:from>
    <xdr:to>
      <xdr:col>1</xdr:col>
      <xdr:colOff>762558</xdr:colOff>
      <xdr:row>7</xdr:row>
      <xdr:rowOff>17833</xdr:rowOff>
    </xdr:to>
    <xdr:sp macro="" textlink="">
      <xdr:nvSpPr>
        <xdr:cNvPr id="2" name="楕円 1">
          <a:extLst>
            <a:ext uri="{FF2B5EF4-FFF2-40B4-BE49-F238E27FC236}">
              <a16:creationId xmlns:a16="http://schemas.microsoft.com/office/drawing/2014/main" id="{00000000-0008-0000-0000-000009000000}"/>
            </a:ext>
          </a:extLst>
        </xdr:cNvPr>
        <xdr:cNvSpPr/>
      </xdr:nvSpPr>
      <xdr:spPr>
        <a:xfrm>
          <a:off x="695325" y="809625"/>
          <a:ext cx="410133" cy="170233"/>
        </a:xfrm>
        <a:prstGeom prst="ellipse">
          <a:avLst/>
        </a:prstGeom>
        <a:noFill/>
        <a:ln w="12700">
          <a:solidFill>
            <a:schemeClr val="tx1"/>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22</xdr:col>
      <xdr:colOff>66676</xdr:colOff>
      <xdr:row>1</xdr:row>
      <xdr:rowOff>0</xdr:rowOff>
    </xdr:from>
    <xdr:to>
      <xdr:col>35</xdr:col>
      <xdr:colOff>161926</xdr:colOff>
      <xdr:row>5</xdr:row>
      <xdr:rowOff>38100</xdr:rowOff>
    </xdr:to>
    <xdr:sp macro="" textlink="">
      <xdr:nvSpPr>
        <xdr:cNvPr id="3" name="角丸四角形吹き出し 2">
          <a:extLst>
            <a:ext uri="{FF2B5EF4-FFF2-40B4-BE49-F238E27FC236}">
              <a16:creationId xmlns:a16="http://schemas.microsoft.com/office/drawing/2014/main" id="{00000000-0008-0000-0100-000003000000}"/>
            </a:ext>
          </a:extLst>
        </xdr:cNvPr>
        <xdr:cNvSpPr/>
      </xdr:nvSpPr>
      <xdr:spPr>
        <a:xfrm>
          <a:off x="6677026" y="171450"/>
          <a:ext cx="3200400" cy="609600"/>
        </a:xfrm>
        <a:prstGeom prst="wedgeRoundRectCallout">
          <a:avLst>
            <a:gd name="adj1" fmla="val -80537"/>
            <a:gd name="adj2" fmla="val 129529"/>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en-US" altLang="ja-JP" sz="1050"/>
            <a:t>Fr</a:t>
          </a:r>
          <a:r>
            <a:rPr kumimoji="1" lang="ja-JP" altLang="en-US" sz="1050"/>
            <a:t>⇨自由形　　　</a:t>
          </a:r>
          <a:r>
            <a:rPr kumimoji="1" lang="en-US" altLang="ja-JP" sz="1050"/>
            <a:t>Br</a:t>
          </a:r>
          <a:r>
            <a:rPr kumimoji="1" lang="ja-JP" altLang="en-US" sz="1050"/>
            <a:t>⇨平泳ぎ</a:t>
          </a:r>
          <a:endParaRPr kumimoji="1" lang="en-US" altLang="ja-JP" sz="1050"/>
        </a:p>
        <a:p>
          <a:pPr algn="l"/>
          <a:r>
            <a:rPr kumimoji="1" lang="en-US" altLang="ja-JP" sz="1050"/>
            <a:t>Ba</a:t>
          </a:r>
          <a:r>
            <a:rPr kumimoji="1" lang="ja-JP" altLang="en-US" sz="1050"/>
            <a:t>⇨背泳ぎ　　　</a:t>
          </a:r>
          <a:r>
            <a:rPr kumimoji="1" lang="en-US" altLang="ja-JP" sz="1050"/>
            <a:t>Fly</a:t>
          </a:r>
          <a:r>
            <a:rPr kumimoji="1" lang="ja-JP" altLang="en-US" sz="1050"/>
            <a:t>⇨バタフライ　　</a:t>
          </a:r>
          <a:r>
            <a:rPr kumimoji="1" lang="en-US" altLang="ja-JP" sz="1050"/>
            <a:t>IM</a:t>
          </a:r>
          <a:r>
            <a:rPr kumimoji="1" lang="ja-JP" altLang="en-US" sz="1050"/>
            <a:t>⇨個人メドレー</a:t>
          </a:r>
          <a:endParaRPr kumimoji="1" lang="en-US" altLang="ja-JP" sz="1050"/>
        </a:p>
      </xdr:txBody>
    </xdr:sp>
    <xdr:clientData fPrintsWithSheet="0"/>
  </xdr:twoCellAnchor>
  <xdr:twoCellAnchor>
    <xdr:from>
      <xdr:col>35</xdr:col>
      <xdr:colOff>209550</xdr:colOff>
      <xdr:row>0</xdr:row>
      <xdr:rowOff>114300</xdr:rowOff>
    </xdr:from>
    <xdr:to>
      <xdr:col>41</xdr:col>
      <xdr:colOff>676275</xdr:colOff>
      <xdr:row>5</xdr:row>
      <xdr:rowOff>38100</xdr:rowOff>
    </xdr:to>
    <xdr:sp macro="" textlink="">
      <xdr:nvSpPr>
        <xdr:cNvPr id="4" name="角丸四角形吹き出し 3">
          <a:extLst>
            <a:ext uri="{FF2B5EF4-FFF2-40B4-BE49-F238E27FC236}">
              <a16:creationId xmlns:a16="http://schemas.microsoft.com/office/drawing/2014/main" id="{00000000-0008-0000-0100-000004000000}"/>
            </a:ext>
          </a:extLst>
        </xdr:cNvPr>
        <xdr:cNvSpPr/>
      </xdr:nvSpPr>
      <xdr:spPr>
        <a:xfrm>
          <a:off x="9925050" y="114300"/>
          <a:ext cx="4238625" cy="666750"/>
        </a:xfrm>
        <a:prstGeom prst="wedgeRoundRectCallout">
          <a:avLst>
            <a:gd name="adj1" fmla="val -119041"/>
            <a:gd name="adj2" fmla="val 140198"/>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050"/>
            <a:t>正式な持ちタイムがない生徒については</a:t>
          </a:r>
          <a:endParaRPr kumimoji="1" lang="en-US" altLang="ja-JP" sz="1050"/>
        </a:p>
        <a:p>
          <a:pPr algn="l"/>
          <a:r>
            <a:rPr kumimoji="1" lang="ja-JP" altLang="en-US" sz="1050"/>
            <a:t>ある程度の予測で構いませんの記入お願いします。</a:t>
          </a:r>
          <a:endParaRPr kumimoji="1" lang="en-US" altLang="ja-JP" sz="1050"/>
        </a:p>
      </xdr:txBody>
    </xdr:sp>
    <xdr:clientData fPrintsWithSheet="0"/>
  </xdr:twoCellAnchor>
  <xdr:twoCellAnchor>
    <xdr:from>
      <xdr:col>13</xdr:col>
      <xdr:colOff>66676</xdr:colOff>
      <xdr:row>0</xdr:row>
      <xdr:rowOff>142874</xdr:rowOff>
    </xdr:from>
    <xdr:to>
      <xdr:col>22</xdr:col>
      <xdr:colOff>28575</xdr:colOff>
      <xdr:row>6</xdr:row>
      <xdr:rowOff>85724</xdr:rowOff>
    </xdr:to>
    <xdr:sp macro="" textlink="">
      <xdr:nvSpPr>
        <xdr:cNvPr id="5" name="角丸四角形吹き出し 4">
          <a:extLst>
            <a:ext uri="{FF2B5EF4-FFF2-40B4-BE49-F238E27FC236}">
              <a16:creationId xmlns:a16="http://schemas.microsoft.com/office/drawing/2014/main" id="{00000000-0008-0000-0100-000005000000}"/>
            </a:ext>
          </a:extLst>
        </xdr:cNvPr>
        <xdr:cNvSpPr/>
      </xdr:nvSpPr>
      <xdr:spPr>
        <a:xfrm>
          <a:off x="4772026" y="142874"/>
          <a:ext cx="1866899" cy="733425"/>
        </a:xfrm>
        <a:prstGeom prst="wedgeRoundRectCallout">
          <a:avLst>
            <a:gd name="adj1" fmla="val -72544"/>
            <a:gd name="adj2" fmla="val 18770"/>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050"/>
            <a:t>学校名を選択しても学校番号は表示されない場合には空欄のまま提出してください。</a:t>
          </a:r>
          <a:endParaRPr kumimoji="1" lang="en-US" altLang="ja-JP" sz="1050"/>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xdr:from>
      <xdr:col>0</xdr:col>
      <xdr:colOff>104355</xdr:colOff>
      <xdr:row>8</xdr:row>
      <xdr:rowOff>0</xdr:rowOff>
    </xdr:from>
    <xdr:to>
      <xdr:col>0</xdr:col>
      <xdr:colOff>553648</xdr:colOff>
      <xdr:row>9</xdr:row>
      <xdr:rowOff>4440</xdr:rowOff>
    </xdr:to>
    <xdr:sp macro="" textlink="">
      <xdr:nvSpPr>
        <xdr:cNvPr id="2" name="楕円 1">
          <a:extLst>
            <a:ext uri="{FF2B5EF4-FFF2-40B4-BE49-F238E27FC236}">
              <a16:creationId xmlns:a16="http://schemas.microsoft.com/office/drawing/2014/main" id="{00000000-0008-0000-0200-000002000000}"/>
            </a:ext>
          </a:extLst>
        </xdr:cNvPr>
        <xdr:cNvSpPr/>
      </xdr:nvSpPr>
      <xdr:spPr>
        <a:xfrm>
          <a:off x="104355" y="1543707"/>
          <a:ext cx="449293" cy="175233"/>
        </a:xfrm>
        <a:prstGeom prst="ellipse">
          <a:avLst/>
        </a:prstGeom>
        <a:noFill/>
        <a:ln w="1270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10</xdr:col>
      <xdr:colOff>291354</xdr:colOff>
      <xdr:row>25</xdr:row>
      <xdr:rowOff>78440</xdr:rowOff>
    </xdr:from>
    <xdr:to>
      <xdr:col>13</xdr:col>
      <xdr:colOff>526676</xdr:colOff>
      <xdr:row>31</xdr:row>
      <xdr:rowOff>156883</xdr:rowOff>
    </xdr:to>
    <xdr:sp macro="" textlink="">
      <xdr:nvSpPr>
        <xdr:cNvPr id="3" name="角丸四角形吹き出し 2">
          <a:extLst>
            <a:ext uri="{FF2B5EF4-FFF2-40B4-BE49-F238E27FC236}">
              <a16:creationId xmlns:a16="http://schemas.microsoft.com/office/drawing/2014/main" id="{00000000-0008-0000-0200-000003000000}"/>
            </a:ext>
          </a:extLst>
        </xdr:cNvPr>
        <xdr:cNvSpPr/>
      </xdr:nvSpPr>
      <xdr:spPr>
        <a:xfrm>
          <a:off x="7216589" y="5423646"/>
          <a:ext cx="1602440" cy="1557619"/>
        </a:xfrm>
        <a:prstGeom prst="wedgeRoundRectCallout">
          <a:avLst>
            <a:gd name="adj1" fmla="val -76043"/>
            <a:gd name="adj2" fmla="val 12852"/>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リレーは泳順になっている必要はありません。</a:t>
          </a:r>
          <a:endParaRPr kumimoji="1" lang="en-US" altLang="ja-JP" sz="1100"/>
        </a:p>
        <a:p>
          <a:pPr algn="l"/>
          <a:r>
            <a:rPr kumimoji="1" lang="ja-JP" altLang="en-US" sz="1100"/>
            <a:t>リレーオーダーは当日の提出時のみ正式な順序でお願いします。</a:t>
          </a:r>
        </a:p>
      </xdr:txBody>
    </xdr:sp>
    <xdr:clientData fPrintsWithSheet="0"/>
  </xdr:twoCellAnchor>
</xdr:wsDr>
</file>

<file path=xl/drawings/drawing4.xml><?xml version="1.0" encoding="utf-8"?>
<xdr:wsDr xmlns:xdr="http://schemas.openxmlformats.org/drawingml/2006/spreadsheetDrawing" xmlns:a="http://schemas.openxmlformats.org/drawingml/2006/main">
  <xdr:twoCellAnchor>
    <xdr:from>
      <xdr:col>0</xdr:col>
      <xdr:colOff>685380</xdr:colOff>
      <xdr:row>8</xdr:row>
      <xdr:rowOff>0</xdr:rowOff>
    </xdr:from>
    <xdr:to>
      <xdr:col>1</xdr:col>
      <xdr:colOff>182173</xdr:colOff>
      <xdr:row>9</xdr:row>
      <xdr:rowOff>4440</xdr:rowOff>
    </xdr:to>
    <xdr:sp macro="" textlink="">
      <xdr:nvSpPr>
        <xdr:cNvPr id="2" name="楕円 1">
          <a:extLst>
            <a:ext uri="{FF2B5EF4-FFF2-40B4-BE49-F238E27FC236}">
              <a16:creationId xmlns:a16="http://schemas.microsoft.com/office/drawing/2014/main" id="{00000000-0008-0000-0200-000002000000}"/>
            </a:ext>
          </a:extLst>
        </xdr:cNvPr>
        <xdr:cNvSpPr/>
      </xdr:nvSpPr>
      <xdr:spPr>
        <a:xfrm>
          <a:off x="685380" y="1552575"/>
          <a:ext cx="449293" cy="175890"/>
        </a:xfrm>
        <a:prstGeom prst="ellipse">
          <a:avLst/>
        </a:prstGeom>
        <a:noFill/>
        <a:ln w="1270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10</xdr:col>
      <xdr:colOff>291354</xdr:colOff>
      <xdr:row>25</xdr:row>
      <xdr:rowOff>78440</xdr:rowOff>
    </xdr:from>
    <xdr:to>
      <xdr:col>13</xdr:col>
      <xdr:colOff>526676</xdr:colOff>
      <xdr:row>31</xdr:row>
      <xdr:rowOff>156883</xdr:rowOff>
    </xdr:to>
    <xdr:sp macro="" textlink="">
      <xdr:nvSpPr>
        <xdr:cNvPr id="3" name="角丸四角形吹き出し 2">
          <a:extLst>
            <a:ext uri="{FF2B5EF4-FFF2-40B4-BE49-F238E27FC236}">
              <a16:creationId xmlns:a16="http://schemas.microsoft.com/office/drawing/2014/main" id="{00000000-0008-0000-0300-000003000000}"/>
            </a:ext>
          </a:extLst>
        </xdr:cNvPr>
        <xdr:cNvSpPr/>
      </xdr:nvSpPr>
      <xdr:spPr>
        <a:xfrm>
          <a:off x="7244604" y="5469590"/>
          <a:ext cx="1606922" cy="1564343"/>
        </a:xfrm>
        <a:prstGeom prst="wedgeRoundRectCallout">
          <a:avLst>
            <a:gd name="adj1" fmla="val -76043"/>
            <a:gd name="adj2" fmla="val 12852"/>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リレーは泳順になっている必要はありません。</a:t>
          </a:r>
          <a:endParaRPr kumimoji="1" lang="en-US" altLang="ja-JP" sz="1100"/>
        </a:p>
        <a:p>
          <a:pPr algn="l"/>
          <a:r>
            <a:rPr kumimoji="1" lang="ja-JP" altLang="en-US" sz="1100"/>
            <a:t>リレーオーダーは当日の提出時のみ正式な順序でお願いします。</a:t>
          </a:r>
        </a:p>
      </xdr:txBody>
    </xdr:sp>
    <xdr:clientData fPrintsWithSheet="0"/>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J34"/>
  <sheetViews>
    <sheetView zoomScale="70" zoomScaleNormal="70" workbookViewId="0">
      <selection activeCell="A4" sqref="A4"/>
    </sheetView>
  </sheetViews>
  <sheetFormatPr defaultRowHeight="13.5" x14ac:dyDescent="0.15"/>
  <cols>
    <col min="1" max="1" width="4.5" customWidth="1"/>
    <col min="2" max="3" width="17.375" customWidth="1"/>
    <col min="4" max="4" width="2.25" style="9" customWidth="1"/>
    <col min="5" max="17" width="2.25" customWidth="1"/>
    <col min="18" max="18" width="4.5" style="9" customWidth="1"/>
    <col min="19" max="19" width="5.25" customWidth="1"/>
    <col min="20" max="20" width="2" style="12" customWidth="1"/>
    <col min="21" max="21" width="3" style="9" customWidth="1"/>
    <col min="22" max="22" width="1.25" style="12" customWidth="1"/>
    <col min="23" max="23" width="3" style="9" customWidth="1"/>
    <col min="24" max="24" width="1.25" style="12" customWidth="1"/>
    <col min="25" max="25" width="3" style="9" customWidth="1"/>
    <col min="26" max="26" width="4.5" customWidth="1"/>
    <col min="27" max="27" width="5.25" customWidth="1"/>
    <col min="28" max="28" width="2" customWidth="1"/>
    <col min="29" max="29" width="3" customWidth="1"/>
    <col min="30" max="30" width="1.75" customWidth="1"/>
    <col min="31" max="31" width="3.25" customWidth="1"/>
    <col min="32" max="32" width="1.75" customWidth="1"/>
    <col min="33" max="33" width="3" customWidth="1"/>
    <col min="34" max="36" width="4.5" customWidth="1"/>
  </cols>
  <sheetData>
    <row r="1" spans="1:36" x14ac:dyDescent="0.15">
      <c r="A1" t="s">
        <v>68</v>
      </c>
    </row>
    <row r="2" spans="1:36" ht="3.95" customHeight="1" x14ac:dyDescent="0.15"/>
    <row r="3" spans="1:36" x14ac:dyDescent="0.15">
      <c r="A3" t="s">
        <v>252</v>
      </c>
      <c r="R3" s="8"/>
      <c r="T3"/>
      <c r="U3"/>
      <c r="V3"/>
      <c r="W3"/>
      <c r="X3"/>
      <c r="Y3"/>
    </row>
    <row r="4" spans="1:36" ht="3.75" customHeight="1" x14ac:dyDescent="0.15"/>
    <row r="5" spans="1:36" ht="24" customHeight="1" x14ac:dyDescent="0.15">
      <c r="A5" s="118" t="s">
        <v>184</v>
      </c>
      <c r="B5" s="118"/>
      <c r="C5" s="118"/>
      <c r="D5" s="119" t="s">
        <v>69</v>
      </c>
      <c r="E5" s="119"/>
      <c r="F5" s="119"/>
      <c r="G5" s="119"/>
      <c r="H5" s="119"/>
      <c r="I5" s="119">
        <f>IF(A5="","",VLOOKUP(A5,データ!$A:$B,2,FALSE))</f>
        <v>843</v>
      </c>
      <c r="J5" s="119"/>
      <c r="K5" s="119"/>
    </row>
    <row r="6" spans="1:36" ht="3.75" customHeight="1" x14ac:dyDescent="0.15"/>
    <row r="7" spans="1:36" x14ac:dyDescent="0.15">
      <c r="A7" t="s">
        <v>2</v>
      </c>
      <c r="C7" s="49" t="str">
        <f>IF(A5="","",CONCATENATE(A5,C5))</f>
        <v>北海道大谷室蘭高等学校</v>
      </c>
    </row>
    <row r="8" spans="1:36" ht="7.5" customHeight="1" thickBot="1" x14ac:dyDescent="0.2"/>
    <row r="9" spans="1:36" s="8" customFormat="1" ht="15" customHeight="1" x14ac:dyDescent="0.15">
      <c r="A9" s="113" t="s">
        <v>52</v>
      </c>
      <c r="B9" s="121" t="s">
        <v>53</v>
      </c>
      <c r="C9" s="124" t="s">
        <v>66</v>
      </c>
      <c r="D9" s="122" t="s">
        <v>3</v>
      </c>
      <c r="E9" s="113" t="s">
        <v>24</v>
      </c>
      <c r="F9" s="114"/>
      <c r="G9" s="114"/>
      <c r="H9" s="114"/>
      <c r="I9" s="114"/>
      <c r="J9" s="115"/>
      <c r="K9" s="113" t="s">
        <v>55</v>
      </c>
      <c r="L9" s="114"/>
      <c r="M9" s="114"/>
      <c r="N9" s="114"/>
      <c r="O9" s="114"/>
      <c r="P9" s="114"/>
      <c r="Q9" s="115"/>
      <c r="R9" s="113" t="s">
        <v>57</v>
      </c>
      <c r="S9" s="114"/>
      <c r="T9" s="114"/>
      <c r="U9" s="114"/>
      <c r="V9" s="114"/>
      <c r="W9" s="114"/>
      <c r="X9" s="114"/>
      <c r="Y9" s="114"/>
      <c r="Z9" s="114"/>
      <c r="AA9" s="114"/>
      <c r="AB9" s="114"/>
      <c r="AC9" s="114"/>
      <c r="AD9" s="114"/>
      <c r="AE9" s="114"/>
      <c r="AF9" s="114"/>
      <c r="AG9" s="115"/>
      <c r="AH9" s="108" t="s">
        <v>60</v>
      </c>
      <c r="AI9" s="109"/>
      <c r="AJ9" s="110"/>
    </row>
    <row r="10" spans="1:36" s="8" customFormat="1" ht="15" customHeight="1" thickBot="1" x14ac:dyDescent="0.2">
      <c r="A10" s="120"/>
      <c r="B10" s="116"/>
      <c r="C10" s="125"/>
      <c r="D10" s="123"/>
      <c r="E10" s="120" t="s">
        <v>0</v>
      </c>
      <c r="F10" s="111"/>
      <c r="G10" s="111" t="s">
        <v>1</v>
      </c>
      <c r="H10" s="111"/>
      <c r="I10" s="111" t="s">
        <v>56</v>
      </c>
      <c r="J10" s="112"/>
      <c r="K10" s="120"/>
      <c r="L10" s="111"/>
      <c r="M10" s="111"/>
      <c r="N10" s="111"/>
      <c r="O10" s="111"/>
      <c r="P10" s="111"/>
      <c r="Q10" s="112"/>
      <c r="R10" s="21" t="s">
        <v>37</v>
      </c>
      <c r="S10" s="111" t="s">
        <v>38</v>
      </c>
      <c r="T10" s="111"/>
      <c r="U10" s="111" t="s">
        <v>58</v>
      </c>
      <c r="V10" s="111"/>
      <c r="W10" s="111"/>
      <c r="X10" s="111"/>
      <c r="Y10" s="116"/>
      <c r="Z10" s="21" t="s">
        <v>37</v>
      </c>
      <c r="AA10" s="111" t="s">
        <v>38</v>
      </c>
      <c r="AB10" s="111"/>
      <c r="AC10" s="111" t="s">
        <v>58</v>
      </c>
      <c r="AD10" s="111"/>
      <c r="AE10" s="111"/>
      <c r="AF10" s="111"/>
      <c r="AG10" s="112"/>
      <c r="AH10" s="24" t="s">
        <v>61</v>
      </c>
      <c r="AI10" s="22" t="s">
        <v>62</v>
      </c>
      <c r="AJ10" s="23" t="s">
        <v>63</v>
      </c>
    </row>
    <row r="11" spans="1:36" s="3" customFormat="1" ht="17.45" customHeight="1" thickBot="1" x14ac:dyDescent="0.2">
      <c r="A11" s="19" t="s">
        <v>54</v>
      </c>
      <c r="B11" s="26" t="s">
        <v>67</v>
      </c>
      <c r="C11" s="30" t="str">
        <f>IF(B11="","",PHONETIC(B11))</f>
        <v>ドサンコ　タロウ</v>
      </c>
      <c r="D11" s="29">
        <v>2</v>
      </c>
      <c r="E11" s="31">
        <v>0</v>
      </c>
      <c r="F11" s="32">
        <v>8</v>
      </c>
      <c r="G11" s="32">
        <v>0</v>
      </c>
      <c r="H11" s="32">
        <v>5</v>
      </c>
      <c r="I11" s="32">
        <v>2</v>
      </c>
      <c r="J11" s="30">
        <v>7</v>
      </c>
      <c r="K11" s="31">
        <v>0</v>
      </c>
      <c r="L11" s="32">
        <v>4</v>
      </c>
      <c r="M11" s="32">
        <v>5</v>
      </c>
      <c r="N11" s="32">
        <v>7</v>
      </c>
      <c r="O11" s="32">
        <v>3</v>
      </c>
      <c r="P11" s="32">
        <v>1</v>
      </c>
      <c r="Q11" s="30">
        <v>3</v>
      </c>
      <c r="R11" s="28" t="s">
        <v>28</v>
      </c>
      <c r="S11" s="26">
        <v>200</v>
      </c>
      <c r="T11" s="33" t="s">
        <v>50</v>
      </c>
      <c r="U11" s="26">
        <v>2</v>
      </c>
      <c r="V11" s="37" t="s">
        <v>51</v>
      </c>
      <c r="W11" s="46">
        <v>2</v>
      </c>
      <c r="X11" s="38" t="s">
        <v>59</v>
      </c>
      <c r="Y11" s="46">
        <v>4</v>
      </c>
      <c r="Z11" s="28" t="s">
        <v>28</v>
      </c>
      <c r="AA11" s="26">
        <v>50</v>
      </c>
      <c r="AB11" s="33" t="s">
        <v>50</v>
      </c>
      <c r="AC11" s="26"/>
      <c r="AD11" s="37" t="str">
        <f>IF(AC11="","",$V$11)</f>
        <v/>
      </c>
      <c r="AE11" s="46">
        <v>27</v>
      </c>
      <c r="AF11" s="38" t="str">
        <f>IF(AE11="","",$X$11)</f>
        <v>．</v>
      </c>
      <c r="AG11" s="47">
        <v>50</v>
      </c>
      <c r="AH11" s="28" t="s">
        <v>64</v>
      </c>
      <c r="AI11" s="25" t="s">
        <v>65</v>
      </c>
      <c r="AJ11" s="27"/>
    </row>
    <row r="12" spans="1:36" ht="17.45" customHeight="1" x14ac:dyDescent="0.15">
      <c r="A12" s="4">
        <v>1</v>
      </c>
      <c r="B12" s="78"/>
      <c r="C12" s="42" t="str">
        <f>IF(B12="","",PHONETIC(B12))</f>
        <v/>
      </c>
      <c r="D12" s="39" t="str">
        <f>男データ!C45</f>
        <v/>
      </c>
      <c r="E12" s="81"/>
      <c r="F12" s="82"/>
      <c r="G12" s="82"/>
      <c r="H12" s="82"/>
      <c r="I12" s="82"/>
      <c r="J12" s="83"/>
      <c r="K12" s="81"/>
      <c r="L12" s="82"/>
      <c r="M12" s="82"/>
      <c r="N12" s="82"/>
      <c r="O12" s="82"/>
      <c r="P12" s="82"/>
      <c r="Q12" s="83"/>
      <c r="R12" s="84"/>
      <c r="S12" s="78"/>
      <c r="T12" s="34" t="str">
        <f>IF(S12="","",$T$11)</f>
        <v/>
      </c>
      <c r="U12" s="78"/>
      <c r="V12" s="14" t="str">
        <f>IF(U12="","",$V$11)</f>
        <v/>
      </c>
      <c r="W12" s="93"/>
      <c r="X12" s="13" t="str">
        <f>IF(W12="","",$X$11)</f>
        <v/>
      </c>
      <c r="Y12" s="93"/>
      <c r="Z12" s="84"/>
      <c r="AA12" s="78"/>
      <c r="AB12" s="34" t="str">
        <f>IF(AA12="","",$T$11)</f>
        <v/>
      </c>
      <c r="AC12" s="78"/>
      <c r="AD12" s="14" t="str">
        <f>IF(AC12="","",$V$11)</f>
        <v/>
      </c>
      <c r="AE12" s="96"/>
      <c r="AF12" s="13" t="str">
        <f>IF(AE12="","",$X$11)</f>
        <v/>
      </c>
      <c r="AG12" s="97"/>
      <c r="AH12" s="84"/>
      <c r="AI12" s="98"/>
      <c r="AJ12" s="99"/>
    </row>
    <row r="13" spans="1:36" ht="17.45" customHeight="1" x14ac:dyDescent="0.15">
      <c r="A13" s="17">
        <v>2</v>
      </c>
      <c r="B13" s="79"/>
      <c r="C13" s="42" t="str">
        <f t="shared" ref="C13:C31" si="0">IF(B13="","",PHONETIC(B13))</f>
        <v/>
      </c>
      <c r="D13" s="40" t="str">
        <f>男データ!C46</f>
        <v/>
      </c>
      <c r="E13" s="85"/>
      <c r="F13" s="86"/>
      <c r="G13" s="86"/>
      <c r="H13" s="86"/>
      <c r="I13" s="86"/>
      <c r="J13" s="87"/>
      <c r="K13" s="85"/>
      <c r="L13" s="86"/>
      <c r="M13" s="86"/>
      <c r="N13" s="86"/>
      <c r="O13" s="86"/>
      <c r="P13" s="86"/>
      <c r="Q13" s="87"/>
      <c r="R13" s="88"/>
      <c r="S13" s="79"/>
      <c r="T13" s="35" t="str">
        <f t="shared" ref="T13:T31" si="1">IF(S13="","",$T$11)</f>
        <v/>
      </c>
      <c r="U13" s="79"/>
      <c r="V13" s="15" t="str">
        <f t="shared" ref="V13:V31" si="2">IF(U13="","",$V$11)</f>
        <v/>
      </c>
      <c r="W13" s="94"/>
      <c r="X13" s="16" t="str">
        <f t="shared" ref="X13:X31" si="3">IF(W13="","",$X$11)</f>
        <v/>
      </c>
      <c r="Y13" s="94"/>
      <c r="Z13" s="88"/>
      <c r="AA13" s="79"/>
      <c r="AB13" s="1" t="str">
        <f t="shared" ref="AB13:AB31" si="4">IF(AA13="","",$T$11)</f>
        <v/>
      </c>
      <c r="AC13" s="79"/>
      <c r="AD13" s="15" t="str">
        <f t="shared" ref="AD13:AD31" si="5">IF(AC13="","",$V$11)</f>
        <v/>
      </c>
      <c r="AE13" s="94"/>
      <c r="AF13" s="16" t="str">
        <f t="shared" ref="AF13:AF31" si="6">IF(AE13="","",$X$11)</f>
        <v/>
      </c>
      <c r="AG13" s="100"/>
      <c r="AH13" s="88"/>
      <c r="AI13" s="101"/>
      <c r="AJ13" s="102"/>
    </row>
    <row r="14" spans="1:36" ht="17.45" customHeight="1" x14ac:dyDescent="0.15">
      <c r="A14" s="17">
        <v>3</v>
      </c>
      <c r="B14" s="79"/>
      <c r="C14" s="43" t="str">
        <f t="shared" si="0"/>
        <v/>
      </c>
      <c r="D14" s="40" t="str">
        <f>男データ!C47</f>
        <v/>
      </c>
      <c r="E14" s="85"/>
      <c r="F14" s="86"/>
      <c r="G14" s="86"/>
      <c r="H14" s="86"/>
      <c r="I14" s="86"/>
      <c r="J14" s="87"/>
      <c r="K14" s="85"/>
      <c r="L14" s="86"/>
      <c r="M14" s="86"/>
      <c r="N14" s="86"/>
      <c r="O14" s="86"/>
      <c r="P14" s="86"/>
      <c r="Q14" s="87"/>
      <c r="R14" s="88"/>
      <c r="S14" s="79"/>
      <c r="T14" s="35" t="str">
        <f t="shared" si="1"/>
        <v/>
      </c>
      <c r="U14" s="79"/>
      <c r="V14" s="15" t="str">
        <f t="shared" si="2"/>
        <v/>
      </c>
      <c r="W14" s="94"/>
      <c r="X14" s="16" t="str">
        <f t="shared" si="3"/>
        <v/>
      </c>
      <c r="Y14" s="94"/>
      <c r="Z14" s="88"/>
      <c r="AA14" s="79"/>
      <c r="AB14" s="1" t="str">
        <f t="shared" si="4"/>
        <v/>
      </c>
      <c r="AC14" s="79"/>
      <c r="AD14" s="15" t="str">
        <f t="shared" si="5"/>
        <v/>
      </c>
      <c r="AE14" s="94"/>
      <c r="AF14" s="16" t="str">
        <f t="shared" si="6"/>
        <v/>
      </c>
      <c r="AG14" s="100"/>
      <c r="AH14" s="88"/>
      <c r="AI14" s="101"/>
      <c r="AJ14" s="102"/>
    </row>
    <row r="15" spans="1:36" ht="17.45" customHeight="1" x14ac:dyDescent="0.15">
      <c r="A15" s="17">
        <v>4</v>
      </c>
      <c r="B15" s="79"/>
      <c r="C15" s="43" t="str">
        <f t="shared" si="0"/>
        <v/>
      </c>
      <c r="D15" s="40" t="str">
        <f>男データ!C48</f>
        <v/>
      </c>
      <c r="E15" s="85"/>
      <c r="F15" s="86"/>
      <c r="G15" s="86"/>
      <c r="H15" s="86"/>
      <c r="I15" s="86"/>
      <c r="J15" s="87"/>
      <c r="K15" s="85"/>
      <c r="L15" s="86"/>
      <c r="M15" s="86"/>
      <c r="N15" s="86"/>
      <c r="O15" s="86"/>
      <c r="P15" s="86"/>
      <c r="Q15" s="87"/>
      <c r="R15" s="88"/>
      <c r="S15" s="79"/>
      <c r="T15" s="35" t="str">
        <f t="shared" si="1"/>
        <v/>
      </c>
      <c r="U15" s="79"/>
      <c r="V15" s="15" t="str">
        <f t="shared" si="2"/>
        <v/>
      </c>
      <c r="W15" s="94"/>
      <c r="X15" s="16" t="str">
        <f t="shared" si="3"/>
        <v/>
      </c>
      <c r="Y15" s="94"/>
      <c r="Z15" s="88"/>
      <c r="AA15" s="79"/>
      <c r="AB15" s="1" t="str">
        <f t="shared" si="4"/>
        <v/>
      </c>
      <c r="AC15" s="79"/>
      <c r="AD15" s="15" t="str">
        <f t="shared" si="5"/>
        <v/>
      </c>
      <c r="AE15" s="94"/>
      <c r="AF15" s="16" t="str">
        <f t="shared" si="6"/>
        <v/>
      </c>
      <c r="AG15" s="100"/>
      <c r="AH15" s="88"/>
      <c r="AI15" s="101"/>
      <c r="AJ15" s="102"/>
    </row>
    <row r="16" spans="1:36" ht="17.45" customHeight="1" x14ac:dyDescent="0.15">
      <c r="A16" s="17">
        <v>5</v>
      </c>
      <c r="B16" s="79"/>
      <c r="C16" s="43" t="str">
        <f t="shared" si="0"/>
        <v/>
      </c>
      <c r="D16" s="40" t="str">
        <f>男データ!C49</f>
        <v/>
      </c>
      <c r="E16" s="85"/>
      <c r="F16" s="86"/>
      <c r="G16" s="86"/>
      <c r="H16" s="86"/>
      <c r="I16" s="86"/>
      <c r="J16" s="87"/>
      <c r="K16" s="85"/>
      <c r="L16" s="86"/>
      <c r="M16" s="86"/>
      <c r="N16" s="86"/>
      <c r="O16" s="86"/>
      <c r="P16" s="86"/>
      <c r="Q16" s="87"/>
      <c r="R16" s="88"/>
      <c r="S16" s="79"/>
      <c r="T16" s="35" t="str">
        <f t="shared" si="1"/>
        <v/>
      </c>
      <c r="U16" s="79"/>
      <c r="V16" s="15" t="str">
        <f t="shared" si="2"/>
        <v/>
      </c>
      <c r="W16" s="94"/>
      <c r="X16" s="16" t="str">
        <f t="shared" si="3"/>
        <v/>
      </c>
      <c r="Y16" s="94"/>
      <c r="Z16" s="88"/>
      <c r="AA16" s="79"/>
      <c r="AB16" s="1" t="str">
        <f t="shared" si="4"/>
        <v/>
      </c>
      <c r="AC16" s="79"/>
      <c r="AD16" s="15" t="str">
        <f t="shared" si="5"/>
        <v/>
      </c>
      <c r="AE16" s="94"/>
      <c r="AF16" s="16" t="str">
        <f t="shared" si="6"/>
        <v/>
      </c>
      <c r="AG16" s="100"/>
      <c r="AH16" s="88"/>
      <c r="AI16" s="101"/>
      <c r="AJ16" s="102"/>
    </row>
    <row r="17" spans="1:36" ht="17.45" customHeight="1" x14ac:dyDescent="0.15">
      <c r="A17" s="17">
        <v>6</v>
      </c>
      <c r="B17" s="79"/>
      <c r="C17" s="43" t="str">
        <f t="shared" si="0"/>
        <v/>
      </c>
      <c r="D17" s="40" t="str">
        <f>男データ!C50</f>
        <v/>
      </c>
      <c r="E17" s="85"/>
      <c r="F17" s="86"/>
      <c r="G17" s="86"/>
      <c r="H17" s="86"/>
      <c r="I17" s="86"/>
      <c r="J17" s="87"/>
      <c r="K17" s="85"/>
      <c r="L17" s="86"/>
      <c r="M17" s="86"/>
      <c r="N17" s="86"/>
      <c r="O17" s="86"/>
      <c r="P17" s="86"/>
      <c r="Q17" s="87"/>
      <c r="R17" s="88"/>
      <c r="S17" s="79"/>
      <c r="T17" s="35" t="str">
        <f t="shared" si="1"/>
        <v/>
      </c>
      <c r="U17" s="79"/>
      <c r="V17" s="15" t="str">
        <f t="shared" si="2"/>
        <v/>
      </c>
      <c r="W17" s="94"/>
      <c r="X17" s="16" t="str">
        <f t="shared" si="3"/>
        <v/>
      </c>
      <c r="Y17" s="94"/>
      <c r="Z17" s="88"/>
      <c r="AA17" s="79"/>
      <c r="AB17" s="1" t="str">
        <f t="shared" si="4"/>
        <v/>
      </c>
      <c r="AC17" s="79"/>
      <c r="AD17" s="15" t="str">
        <f t="shared" si="5"/>
        <v/>
      </c>
      <c r="AE17" s="94"/>
      <c r="AF17" s="16" t="str">
        <f t="shared" si="6"/>
        <v/>
      </c>
      <c r="AG17" s="100"/>
      <c r="AH17" s="88"/>
      <c r="AI17" s="101"/>
      <c r="AJ17" s="102"/>
    </row>
    <row r="18" spans="1:36" ht="17.45" customHeight="1" x14ac:dyDescent="0.15">
      <c r="A18" s="17">
        <v>7</v>
      </c>
      <c r="B18" s="79"/>
      <c r="C18" s="43" t="str">
        <f t="shared" si="0"/>
        <v/>
      </c>
      <c r="D18" s="40" t="str">
        <f>男データ!C51</f>
        <v/>
      </c>
      <c r="E18" s="85"/>
      <c r="F18" s="86"/>
      <c r="G18" s="86"/>
      <c r="H18" s="86"/>
      <c r="I18" s="86"/>
      <c r="J18" s="87"/>
      <c r="K18" s="85"/>
      <c r="L18" s="86"/>
      <c r="M18" s="86"/>
      <c r="N18" s="86"/>
      <c r="O18" s="86"/>
      <c r="P18" s="86"/>
      <c r="Q18" s="87"/>
      <c r="R18" s="88"/>
      <c r="S18" s="79"/>
      <c r="T18" s="35" t="str">
        <f t="shared" si="1"/>
        <v/>
      </c>
      <c r="U18" s="79"/>
      <c r="V18" s="15" t="str">
        <f t="shared" si="2"/>
        <v/>
      </c>
      <c r="W18" s="94"/>
      <c r="X18" s="16" t="str">
        <f t="shared" si="3"/>
        <v/>
      </c>
      <c r="Y18" s="94"/>
      <c r="Z18" s="88"/>
      <c r="AA18" s="79"/>
      <c r="AB18" s="1" t="str">
        <f t="shared" si="4"/>
        <v/>
      </c>
      <c r="AC18" s="79"/>
      <c r="AD18" s="15" t="str">
        <f t="shared" si="5"/>
        <v/>
      </c>
      <c r="AE18" s="94"/>
      <c r="AF18" s="16" t="str">
        <f t="shared" si="6"/>
        <v/>
      </c>
      <c r="AG18" s="100"/>
      <c r="AH18" s="88"/>
      <c r="AI18" s="101"/>
      <c r="AJ18" s="102"/>
    </row>
    <row r="19" spans="1:36" ht="17.45" customHeight="1" x14ac:dyDescent="0.15">
      <c r="A19" s="17">
        <v>8</v>
      </c>
      <c r="B19" s="79"/>
      <c r="C19" s="43" t="str">
        <f t="shared" si="0"/>
        <v/>
      </c>
      <c r="D19" s="40" t="str">
        <f>男データ!C52</f>
        <v/>
      </c>
      <c r="E19" s="85"/>
      <c r="F19" s="86"/>
      <c r="G19" s="86"/>
      <c r="H19" s="86"/>
      <c r="I19" s="86"/>
      <c r="J19" s="87"/>
      <c r="K19" s="85"/>
      <c r="L19" s="86"/>
      <c r="M19" s="86"/>
      <c r="N19" s="86"/>
      <c r="O19" s="86"/>
      <c r="P19" s="86"/>
      <c r="Q19" s="87"/>
      <c r="R19" s="88"/>
      <c r="S19" s="79"/>
      <c r="T19" s="35" t="str">
        <f t="shared" si="1"/>
        <v/>
      </c>
      <c r="U19" s="79"/>
      <c r="V19" s="15" t="str">
        <f t="shared" si="2"/>
        <v/>
      </c>
      <c r="W19" s="94"/>
      <c r="X19" s="16" t="str">
        <f t="shared" si="3"/>
        <v/>
      </c>
      <c r="Y19" s="94"/>
      <c r="Z19" s="88"/>
      <c r="AA19" s="79"/>
      <c r="AB19" s="1" t="str">
        <f t="shared" si="4"/>
        <v/>
      </c>
      <c r="AC19" s="79"/>
      <c r="AD19" s="15" t="str">
        <f t="shared" si="5"/>
        <v/>
      </c>
      <c r="AE19" s="94"/>
      <c r="AF19" s="16" t="str">
        <f t="shared" si="6"/>
        <v/>
      </c>
      <c r="AG19" s="100"/>
      <c r="AH19" s="88"/>
      <c r="AI19" s="101"/>
      <c r="AJ19" s="102"/>
    </row>
    <row r="20" spans="1:36" ht="17.45" customHeight="1" x14ac:dyDescent="0.15">
      <c r="A20" s="17">
        <v>9</v>
      </c>
      <c r="B20" s="79"/>
      <c r="C20" s="43" t="str">
        <f t="shared" si="0"/>
        <v/>
      </c>
      <c r="D20" s="40" t="str">
        <f>男データ!C53</f>
        <v/>
      </c>
      <c r="E20" s="85"/>
      <c r="F20" s="86"/>
      <c r="G20" s="86"/>
      <c r="H20" s="86"/>
      <c r="I20" s="86"/>
      <c r="J20" s="87"/>
      <c r="K20" s="85"/>
      <c r="L20" s="86"/>
      <c r="M20" s="86"/>
      <c r="N20" s="86"/>
      <c r="O20" s="86"/>
      <c r="P20" s="86"/>
      <c r="Q20" s="87"/>
      <c r="R20" s="88"/>
      <c r="S20" s="79"/>
      <c r="T20" s="35" t="str">
        <f t="shared" si="1"/>
        <v/>
      </c>
      <c r="U20" s="79"/>
      <c r="V20" s="15" t="str">
        <f t="shared" si="2"/>
        <v/>
      </c>
      <c r="W20" s="94"/>
      <c r="X20" s="16" t="str">
        <f t="shared" si="3"/>
        <v/>
      </c>
      <c r="Y20" s="94"/>
      <c r="Z20" s="88"/>
      <c r="AA20" s="79"/>
      <c r="AB20" s="1" t="str">
        <f t="shared" si="4"/>
        <v/>
      </c>
      <c r="AC20" s="79"/>
      <c r="AD20" s="15" t="str">
        <f t="shared" si="5"/>
        <v/>
      </c>
      <c r="AE20" s="94"/>
      <c r="AF20" s="16" t="str">
        <f t="shared" si="6"/>
        <v/>
      </c>
      <c r="AG20" s="100"/>
      <c r="AH20" s="88"/>
      <c r="AI20" s="101"/>
      <c r="AJ20" s="102"/>
    </row>
    <row r="21" spans="1:36" ht="17.45" customHeight="1" x14ac:dyDescent="0.15">
      <c r="A21" s="17">
        <v>10</v>
      </c>
      <c r="B21" s="79"/>
      <c r="C21" s="43" t="str">
        <f t="shared" si="0"/>
        <v/>
      </c>
      <c r="D21" s="40" t="str">
        <f>男データ!C54</f>
        <v/>
      </c>
      <c r="E21" s="85"/>
      <c r="F21" s="86"/>
      <c r="G21" s="86"/>
      <c r="H21" s="86"/>
      <c r="I21" s="86"/>
      <c r="J21" s="87"/>
      <c r="K21" s="85"/>
      <c r="L21" s="86"/>
      <c r="M21" s="86"/>
      <c r="N21" s="86"/>
      <c r="O21" s="86"/>
      <c r="P21" s="86"/>
      <c r="Q21" s="87"/>
      <c r="R21" s="88"/>
      <c r="S21" s="79"/>
      <c r="T21" s="35" t="str">
        <f t="shared" si="1"/>
        <v/>
      </c>
      <c r="U21" s="79"/>
      <c r="V21" s="15" t="str">
        <f t="shared" si="2"/>
        <v/>
      </c>
      <c r="W21" s="94"/>
      <c r="X21" s="16" t="str">
        <f t="shared" si="3"/>
        <v/>
      </c>
      <c r="Y21" s="94"/>
      <c r="Z21" s="88"/>
      <c r="AA21" s="79"/>
      <c r="AB21" s="1" t="str">
        <f t="shared" si="4"/>
        <v/>
      </c>
      <c r="AC21" s="79"/>
      <c r="AD21" s="15" t="str">
        <f t="shared" si="5"/>
        <v/>
      </c>
      <c r="AE21" s="94"/>
      <c r="AF21" s="16" t="str">
        <f t="shared" si="6"/>
        <v/>
      </c>
      <c r="AG21" s="100"/>
      <c r="AH21" s="88"/>
      <c r="AI21" s="101"/>
      <c r="AJ21" s="102"/>
    </row>
    <row r="22" spans="1:36" ht="17.45" customHeight="1" x14ac:dyDescent="0.15">
      <c r="A22" s="17">
        <v>11</v>
      </c>
      <c r="B22" s="79"/>
      <c r="C22" s="43" t="str">
        <f t="shared" si="0"/>
        <v/>
      </c>
      <c r="D22" s="40" t="str">
        <f>男データ!C55</f>
        <v/>
      </c>
      <c r="E22" s="85"/>
      <c r="F22" s="86"/>
      <c r="G22" s="86"/>
      <c r="H22" s="86"/>
      <c r="I22" s="86"/>
      <c r="J22" s="87"/>
      <c r="K22" s="85"/>
      <c r="L22" s="86"/>
      <c r="M22" s="86"/>
      <c r="N22" s="86"/>
      <c r="O22" s="86"/>
      <c r="P22" s="86"/>
      <c r="Q22" s="87"/>
      <c r="R22" s="88"/>
      <c r="S22" s="79"/>
      <c r="T22" s="35" t="str">
        <f t="shared" si="1"/>
        <v/>
      </c>
      <c r="U22" s="79"/>
      <c r="V22" s="15" t="str">
        <f t="shared" si="2"/>
        <v/>
      </c>
      <c r="W22" s="94"/>
      <c r="X22" s="16" t="str">
        <f t="shared" si="3"/>
        <v/>
      </c>
      <c r="Y22" s="94"/>
      <c r="Z22" s="88"/>
      <c r="AA22" s="79"/>
      <c r="AB22" s="1" t="str">
        <f t="shared" si="4"/>
        <v/>
      </c>
      <c r="AC22" s="79"/>
      <c r="AD22" s="15" t="str">
        <f t="shared" si="5"/>
        <v/>
      </c>
      <c r="AE22" s="94"/>
      <c r="AF22" s="16" t="str">
        <f t="shared" si="6"/>
        <v/>
      </c>
      <c r="AG22" s="100"/>
      <c r="AH22" s="88"/>
      <c r="AI22" s="101"/>
      <c r="AJ22" s="102"/>
    </row>
    <row r="23" spans="1:36" ht="17.45" customHeight="1" x14ac:dyDescent="0.15">
      <c r="A23" s="17">
        <v>12</v>
      </c>
      <c r="B23" s="79"/>
      <c r="C23" s="43" t="str">
        <f t="shared" si="0"/>
        <v/>
      </c>
      <c r="D23" s="40" t="str">
        <f>男データ!C56</f>
        <v/>
      </c>
      <c r="E23" s="85"/>
      <c r="F23" s="86"/>
      <c r="G23" s="86"/>
      <c r="H23" s="86"/>
      <c r="I23" s="86"/>
      <c r="J23" s="87"/>
      <c r="K23" s="85"/>
      <c r="L23" s="86"/>
      <c r="M23" s="86"/>
      <c r="N23" s="86"/>
      <c r="O23" s="86"/>
      <c r="P23" s="86"/>
      <c r="Q23" s="87"/>
      <c r="R23" s="88"/>
      <c r="S23" s="79"/>
      <c r="T23" s="35" t="str">
        <f t="shared" si="1"/>
        <v/>
      </c>
      <c r="U23" s="79"/>
      <c r="V23" s="15" t="str">
        <f t="shared" si="2"/>
        <v/>
      </c>
      <c r="W23" s="94"/>
      <c r="X23" s="16" t="str">
        <f t="shared" si="3"/>
        <v/>
      </c>
      <c r="Y23" s="94"/>
      <c r="Z23" s="88"/>
      <c r="AA23" s="79"/>
      <c r="AB23" s="1" t="str">
        <f t="shared" si="4"/>
        <v/>
      </c>
      <c r="AC23" s="79"/>
      <c r="AD23" s="15" t="str">
        <f t="shared" si="5"/>
        <v/>
      </c>
      <c r="AE23" s="94"/>
      <c r="AF23" s="16" t="str">
        <f t="shared" si="6"/>
        <v/>
      </c>
      <c r="AG23" s="100"/>
      <c r="AH23" s="88"/>
      <c r="AI23" s="101"/>
      <c r="AJ23" s="102"/>
    </row>
    <row r="24" spans="1:36" ht="17.45" customHeight="1" x14ac:dyDescent="0.15">
      <c r="A24" s="17">
        <v>13</v>
      </c>
      <c r="B24" s="79"/>
      <c r="C24" s="43" t="str">
        <f t="shared" si="0"/>
        <v/>
      </c>
      <c r="D24" s="40" t="str">
        <f>男データ!C57</f>
        <v/>
      </c>
      <c r="E24" s="85"/>
      <c r="F24" s="86"/>
      <c r="G24" s="86"/>
      <c r="H24" s="86"/>
      <c r="I24" s="86"/>
      <c r="J24" s="87"/>
      <c r="K24" s="85"/>
      <c r="L24" s="86"/>
      <c r="M24" s="86"/>
      <c r="N24" s="86"/>
      <c r="O24" s="86"/>
      <c r="P24" s="86"/>
      <c r="Q24" s="87"/>
      <c r="R24" s="88"/>
      <c r="S24" s="79"/>
      <c r="T24" s="35" t="str">
        <f t="shared" si="1"/>
        <v/>
      </c>
      <c r="U24" s="79"/>
      <c r="V24" s="15" t="str">
        <f t="shared" si="2"/>
        <v/>
      </c>
      <c r="W24" s="94"/>
      <c r="X24" s="16" t="str">
        <f t="shared" si="3"/>
        <v/>
      </c>
      <c r="Y24" s="94"/>
      <c r="Z24" s="88"/>
      <c r="AA24" s="79"/>
      <c r="AB24" s="1" t="str">
        <f t="shared" si="4"/>
        <v/>
      </c>
      <c r="AC24" s="79"/>
      <c r="AD24" s="15" t="str">
        <f t="shared" si="5"/>
        <v/>
      </c>
      <c r="AE24" s="94"/>
      <c r="AF24" s="16" t="str">
        <f t="shared" si="6"/>
        <v/>
      </c>
      <c r="AG24" s="100"/>
      <c r="AH24" s="88"/>
      <c r="AI24" s="101"/>
      <c r="AJ24" s="102"/>
    </row>
    <row r="25" spans="1:36" ht="17.45" customHeight="1" x14ac:dyDescent="0.15">
      <c r="A25" s="17">
        <v>14</v>
      </c>
      <c r="B25" s="79"/>
      <c r="C25" s="43" t="str">
        <f t="shared" si="0"/>
        <v/>
      </c>
      <c r="D25" s="40" t="str">
        <f>男データ!C58</f>
        <v/>
      </c>
      <c r="E25" s="85"/>
      <c r="F25" s="86"/>
      <c r="G25" s="86"/>
      <c r="H25" s="86"/>
      <c r="I25" s="86"/>
      <c r="J25" s="87"/>
      <c r="K25" s="85"/>
      <c r="L25" s="86"/>
      <c r="M25" s="86"/>
      <c r="N25" s="86"/>
      <c r="O25" s="86"/>
      <c r="P25" s="86"/>
      <c r="Q25" s="87"/>
      <c r="R25" s="88"/>
      <c r="S25" s="79"/>
      <c r="T25" s="35" t="str">
        <f t="shared" si="1"/>
        <v/>
      </c>
      <c r="U25" s="79"/>
      <c r="V25" s="15" t="str">
        <f t="shared" si="2"/>
        <v/>
      </c>
      <c r="W25" s="94"/>
      <c r="X25" s="16" t="str">
        <f t="shared" si="3"/>
        <v/>
      </c>
      <c r="Y25" s="94"/>
      <c r="Z25" s="88"/>
      <c r="AA25" s="79"/>
      <c r="AB25" s="1" t="str">
        <f t="shared" si="4"/>
        <v/>
      </c>
      <c r="AC25" s="79"/>
      <c r="AD25" s="15" t="str">
        <f t="shared" si="5"/>
        <v/>
      </c>
      <c r="AE25" s="94"/>
      <c r="AF25" s="16" t="str">
        <f t="shared" si="6"/>
        <v/>
      </c>
      <c r="AG25" s="100"/>
      <c r="AH25" s="88"/>
      <c r="AI25" s="101"/>
      <c r="AJ25" s="102"/>
    </row>
    <row r="26" spans="1:36" ht="17.45" customHeight="1" x14ac:dyDescent="0.15">
      <c r="A26" s="17">
        <v>15</v>
      </c>
      <c r="B26" s="79"/>
      <c r="C26" s="43" t="str">
        <f t="shared" si="0"/>
        <v/>
      </c>
      <c r="D26" s="40" t="str">
        <f>男データ!C59</f>
        <v/>
      </c>
      <c r="E26" s="85"/>
      <c r="F26" s="86"/>
      <c r="G26" s="86"/>
      <c r="H26" s="86"/>
      <c r="I26" s="86"/>
      <c r="J26" s="87"/>
      <c r="K26" s="85"/>
      <c r="L26" s="86"/>
      <c r="M26" s="86"/>
      <c r="N26" s="86"/>
      <c r="O26" s="86"/>
      <c r="P26" s="86"/>
      <c r="Q26" s="87"/>
      <c r="R26" s="88"/>
      <c r="S26" s="79"/>
      <c r="T26" s="35" t="str">
        <f t="shared" si="1"/>
        <v/>
      </c>
      <c r="U26" s="79"/>
      <c r="V26" s="15" t="str">
        <f t="shared" si="2"/>
        <v/>
      </c>
      <c r="W26" s="94"/>
      <c r="X26" s="16" t="str">
        <f t="shared" si="3"/>
        <v/>
      </c>
      <c r="Y26" s="94"/>
      <c r="Z26" s="88"/>
      <c r="AA26" s="79"/>
      <c r="AB26" s="1" t="str">
        <f t="shared" si="4"/>
        <v/>
      </c>
      <c r="AC26" s="79"/>
      <c r="AD26" s="15" t="str">
        <f t="shared" si="5"/>
        <v/>
      </c>
      <c r="AE26" s="94"/>
      <c r="AF26" s="16" t="str">
        <f t="shared" si="6"/>
        <v/>
      </c>
      <c r="AG26" s="100"/>
      <c r="AH26" s="88"/>
      <c r="AI26" s="101"/>
      <c r="AJ26" s="102"/>
    </row>
    <row r="27" spans="1:36" ht="17.45" customHeight="1" x14ac:dyDescent="0.15">
      <c r="A27" s="17">
        <v>16</v>
      </c>
      <c r="B27" s="79"/>
      <c r="C27" s="43" t="str">
        <f t="shared" si="0"/>
        <v/>
      </c>
      <c r="D27" s="40" t="str">
        <f>男データ!C60</f>
        <v/>
      </c>
      <c r="E27" s="85"/>
      <c r="F27" s="86"/>
      <c r="G27" s="86"/>
      <c r="H27" s="86"/>
      <c r="I27" s="86"/>
      <c r="J27" s="87"/>
      <c r="K27" s="85"/>
      <c r="L27" s="86"/>
      <c r="M27" s="86"/>
      <c r="N27" s="86"/>
      <c r="O27" s="86"/>
      <c r="P27" s="86"/>
      <c r="Q27" s="87"/>
      <c r="R27" s="88"/>
      <c r="S27" s="79"/>
      <c r="T27" s="35" t="str">
        <f t="shared" si="1"/>
        <v/>
      </c>
      <c r="U27" s="79"/>
      <c r="V27" s="15" t="str">
        <f t="shared" si="2"/>
        <v/>
      </c>
      <c r="W27" s="94"/>
      <c r="X27" s="16" t="str">
        <f t="shared" si="3"/>
        <v/>
      </c>
      <c r="Y27" s="94"/>
      <c r="Z27" s="88"/>
      <c r="AA27" s="79"/>
      <c r="AB27" s="1" t="str">
        <f t="shared" si="4"/>
        <v/>
      </c>
      <c r="AC27" s="79"/>
      <c r="AD27" s="15" t="str">
        <f t="shared" si="5"/>
        <v/>
      </c>
      <c r="AE27" s="94"/>
      <c r="AF27" s="16" t="str">
        <f t="shared" si="6"/>
        <v/>
      </c>
      <c r="AG27" s="100"/>
      <c r="AH27" s="88"/>
      <c r="AI27" s="101"/>
      <c r="AJ27" s="102"/>
    </row>
    <row r="28" spans="1:36" ht="17.45" customHeight="1" x14ac:dyDescent="0.15">
      <c r="A28" s="17">
        <v>17</v>
      </c>
      <c r="B28" s="79"/>
      <c r="C28" s="43" t="str">
        <f t="shared" si="0"/>
        <v/>
      </c>
      <c r="D28" s="40" t="str">
        <f>男データ!C61</f>
        <v/>
      </c>
      <c r="E28" s="85"/>
      <c r="F28" s="86"/>
      <c r="G28" s="86"/>
      <c r="H28" s="86"/>
      <c r="I28" s="86"/>
      <c r="J28" s="87"/>
      <c r="K28" s="85"/>
      <c r="L28" s="86"/>
      <c r="M28" s="86"/>
      <c r="N28" s="86"/>
      <c r="O28" s="86"/>
      <c r="P28" s="86"/>
      <c r="Q28" s="87"/>
      <c r="R28" s="88"/>
      <c r="S28" s="79"/>
      <c r="T28" s="35" t="str">
        <f t="shared" si="1"/>
        <v/>
      </c>
      <c r="U28" s="79"/>
      <c r="V28" s="15" t="str">
        <f t="shared" si="2"/>
        <v/>
      </c>
      <c r="W28" s="94"/>
      <c r="X28" s="16" t="str">
        <f t="shared" si="3"/>
        <v/>
      </c>
      <c r="Y28" s="94"/>
      <c r="Z28" s="88"/>
      <c r="AA28" s="79"/>
      <c r="AB28" s="1" t="str">
        <f t="shared" si="4"/>
        <v/>
      </c>
      <c r="AC28" s="79"/>
      <c r="AD28" s="15" t="str">
        <f t="shared" si="5"/>
        <v/>
      </c>
      <c r="AE28" s="94"/>
      <c r="AF28" s="16" t="str">
        <f t="shared" si="6"/>
        <v/>
      </c>
      <c r="AG28" s="100"/>
      <c r="AH28" s="88"/>
      <c r="AI28" s="101"/>
      <c r="AJ28" s="102"/>
    </row>
    <row r="29" spans="1:36" ht="17.45" customHeight="1" x14ac:dyDescent="0.15">
      <c r="A29" s="17">
        <v>18</v>
      </c>
      <c r="B29" s="79"/>
      <c r="C29" s="43" t="str">
        <f t="shared" si="0"/>
        <v/>
      </c>
      <c r="D29" s="40" t="str">
        <f>男データ!C62</f>
        <v/>
      </c>
      <c r="E29" s="85"/>
      <c r="F29" s="86"/>
      <c r="G29" s="86"/>
      <c r="H29" s="86"/>
      <c r="I29" s="86"/>
      <c r="J29" s="87"/>
      <c r="K29" s="85"/>
      <c r="L29" s="86"/>
      <c r="M29" s="86"/>
      <c r="N29" s="86"/>
      <c r="O29" s="86"/>
      <c r="P29" s="86"/>
      <c r="Q29" s="87"/>
      <c r="R29" s="88"/>
      <c r="S29" s="79"/>
      <c r="T29" s="35" t="str">
        <f t="shared" si="1"/>
        <v/>
      </c>
      <c r="U29" s="79"/>
      <c r="V29" s="15" t="str">
        <f t="shared" si="2"/>
        <v/>
      </c>
      <c r="W29" s="94"/>
      <c r="X29" s="16" t="str">
        <f t="shared" si="3"/>
        <v/>
      </c>
      <c r="Y29" s="94"/>
      <c r="Z29" s="88"/>
      <c r="AA29" s="79"/>
      <c r="AB29" s="1" t="str">
        <f t="shared" si="4"/>
        <v/>
      </c>
      <c r="AC29" s="79"/>
      <c r="AD29" s="15" t="str">
        <f t="shared" si="5"/>
        <v/>
      </c>
      <c r="AE29" s="94"/>
      <c r="AF29" s="16" t="str">
        <f t="shared" si="6"/>
        <v/>
      </c>
      <c r="AG29" s="100"/>
      <c r="AH29" s="88"/>
      <c r="AI29" s="101"/>
      <c r="AJ29" s="102"/>
    </row>
    <row r="30" spans="1:36" ht="17.45" customHeight="1" x14ac:dyDescent="0.15">
      <c r="A30" s="17">
        <v>19</v>
      </c>
      <c r="B30" s="79"/>
      <c r="C30" s="43" t="str">
        <f t="shared" si="0"/>
        <v/>
      </c>
      <c r="D30" s="40" t="str">
        <f>男データ!C63</f>
        <v/>
      </c>
      <c r="E30" s="85"/>
      <c r="F30" s="86"/>
      <c r="G30" s="86"/>
      <c r="H30" s="86"/>
      <c r="I30" s="86"/>
      <c r="J30" s="87"/>
      <c r="K30" s="85"/>
      <c r="L30" s="86"/>
      <c r="M30" s="86"/>
      <c r="N30" s="86"/>
      <c r="O30" s="86"/>
      <c r="P30" s="86"/>
      <c r="Q30" s="87"/>
      <c r="R30" s="88"/>
      <c r="S30" s="79"/>
      <c r="T30" s="35" t="str">
        <f t="shared" si="1"/>
        <v/>
      </c>
      <c r="U30" s="79"/>
      <c r="V30" s="15" t="str">
        <f t="shared" si="2"/>
        <v/>
      </c>
      <c r="W30" s="94"/>
      <c r="X30" s="16" t="str">
        <f t="shared" si="3"/>
        <v/>
      </c>
      <c r="Y30" s="94"/>
      <c r="Z30" s="88"/>
      <c r="AA30" s="79"/>
      <c r="AB30" s="1" t="str">
        <f t="shared" si="4"/>
        <v/>
      </c>
      <c r="AC30" s="79"/>
      <c r="AD30" s="15" t="str">
        <f t="shared" si="5"/>
        <v/>
      </c>
      <c r="AE30" s="94"/>
      <c r="AF30" s="16" t="str">
        <f t="shared" si="6"/>
        <v/>
      </c>
      <c r="AG30" s="100"/>
      <c r="AH30" s="88"/>
      <c r="AI30" s="101"/>
      <c r="AJ30" s="102"/>
    </row>
    <row r="31" spans="1:36" ht="17.45" customHeight="1" thickBot="1" x14ac:dyDescent="0.2">
      <c r="A31" s="18">
        <v>20</v>
      </c>
      <c r="B31" s="80"/>
      <c r="C31" s="44" t="str">
        <f t="shared" si="0"/>
        <v/>
      </c>
      <c r="D31" s="41" t="str">
        <f>男データ!C64</f>
        <v/>
      </c>
      <c r="E31" s="89"/>
      <c r="F31" s="90"/>
      <c r="G31" s="90"/>
      <c r="H31" s="90"/>
      <c r="I31" s="90"/>
      <c r="J31" s="91"/>
      <c r="K31" s="89"/>
      <c r="L31" s="90"/>
      <c r="M31" s="90"/>
      <c r="N31" s="90"/>
      <c r="O31" s="90"/>
      <c r="P31" s="90"/>
      <c r="Q31" s="91"/>
      <c r="R31" s="92"/>
      <c r="S31" s="80"/>
      <c r="T31" s="36" t="str">
        <f t="shared" si="1"/>
        <v/>
      </c>
      <c r="U31" s="80"/>
      <c r="V31" s="7" t="str">
        <f t="shared" si="2"/>
        <v/>
      </c>
      <c r="W31" s="95"/>
      <c r="X31" s="6" t="str">
        <f t="shared" si="3"/>
        <v/>
      </c>
      <c r="Y31" s="95"/>
      <c r="Z31" s="92"/>
      <c r="AA31" s="80"/>
      <c r="AB31" s="20" t="str">
        <f t="shared" si="4"/>
        <v/>
      </c>
      <c r="AC31" s="80"/>
      <c r="AD31" s="7" t="str">
        <f t="shared" si="5"/>
        <v/>
      </c>
      <c r="AE31" s="95"/>
      <c r="AF31" s="6" t="str">
        <f t="shared" si="6"/>
        <v/>
      </c>
      <c r="AG31" s="103"/>
      <c r="AH31" s="92"/>
      <c r="AI31" s="104"/>
      <c r="AJ31" s="105"/>
    </row>
    <row r="32" spans="1:36" ht="17.45" customHeight="1" x14ac:dyDescent="0.15">
      <c r="A32" s="2" t="s">
        <v>70</v>
      </c>
      <c r="B32" s="2"/>
    </row>
    <row r="33" spans="1:29" ht="7.5" customHeight="1" x14ac:dyDescent="0.15">
      <c r="A33" s="2"/>
      <c r="B33" s="2"/>
    </row>
    <row r="34" spans="1:29" ht="24" customHeight="1" x14ac:dyDescent="0.15">
      <c r="A34" s="2"/>
      <c r="B34" s="2"/>
      <c r="C34" s="48" t="s">
        <v>71</v>
      </c>
      <c r="D34" s="106"/>
      <c r="E34" s="106"/>
      <c r="F34" s="107" t="s">
        <v>72</v>
      </c>
      <c r="G34" s="107"/>
      <c r="H34" s="106"/>
      <c r="I34" s="106"/>
      <c r="J34" s="107" t="s">
        <v>73</v>
      </c>
      <c r="K34" s="107"/>
      <c r="L34" s="106"/>
      <c r="M34" s="106"/>
      <c r="N34" s="107" t="s">
        <v>74</v>
      </c>
      <c r="O34" s="107"/>
      <c r="Q34" s="117" t="str">
        <f>IF(A5="","",VLOOKUP(A5,データ!$A:$F,6,FALSE))</f>
        <v>北海道大谷室蘭高等学校長</v>
      </c>
      <c r="R34" s="117"/>
      <c r="S34" s="117"/>
      <c r="T34" s="117"/>
      <c r="U34" s="117"/>
      <c r="V34" s="117"/>
      <c r="W34" s="117"/>
      <c r="X34" s="117"/>
      <c r="Y34" s="117"/>
      <c r="Z34" s="117"/>
      <c r="AA34" s="117"/>
      <c r="AB34" s="107" t="s">
        <v>75</v>
      </c>
      <c r="AC34" s="107"/>
    </row>
  </sheetData>
  <mergeCells count="26">
    <mergeCell ref="A5:C5"/>
    <mergeCell ref="AB34:AC34"/>
    <mergeCell ref="D5:H5"/>
    <mergeCell ref="I5:K5"/>
    <mergeCell ref="A9:A10"/>
    <mergeCell ref="B9:B10"/>
    <mergeCell ref="D9:D10"/>
    <mergeCell ref="E9:J9"/>
    <mergeCell ref="E10:F10"/>
    <mergeCell ref="G10:H10"/>
    <mergeCell ref="I10:J10"/>
    <mergeCell ref="C9:C10"/>
    <mergeCell ref="K9:Q10"/>
    <mergeCell ref="D34:E34"/>
    <mergeCell ref="F34:G34"/>
    <mergeCell ref="H34:I34"/>
    <mergeCell ref="J34:K34"/>
    <mergeCell ref="L34:M34"/>
    <mergeCell ref="N34:O34"/>
    <mergeCell ref="AH9:AJ9"/>
    <mergeCell ref="AA10:AB10"/>
    <mergeCell ref="AC10:AG10"/>
    <mergeCell ref="R9:AG9"/>
    <mergeCell ref="S10:T10"/>
    <mergeCell ref="U10:Y10"/>
    <mergeCell ref="Q34:AA34"/>
  </mergeCells>
  <phoneticPr fontId="1"/>
  <pageMargins left="0.70866141732283472" right="0.70866141732283472" top="0.74803149606299213" bottom="0.74803149606299213" header="0.31496062992125984" footer="0.31496062992125984"/>
  <pageSetup paperSize="9" orientation="landscape" r:id="rId1"/>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000-000000000000}">
          <x14:formula1>
            <xm:f>データ!$B$2:$B$6</xm:f>
          </x14:formula1>
          <xm:sqref>R11:R31 Z11:Z31</xm:sqref>
        </x14:dataValidation>
        <x14:dataValidation type="list" allowBlank="1" showInputMessage="1" showErrorMessage="1" xr:uid="{00000000-0002-0000-0000-000001000000}">
          <x14:formula1>
            <xm:f>データ!$E$2:$E$7</xm:f>
          </x14:formula1>
          <xm:sqref>S11:S31 AA11:AA31</xm:sqref>
        </x14:dataValidation>
        <x14:dataValidation type="list" allowBlank="1" showInputMessage="1" showErrorMessage="1" xr:uid="{00000000-0002-0000-0000-000002000000}">
          <x14:formula1>
            <xm:f>データ!$G$2:$G$3</xm:f>
          </x14:formula1>
          <xm:sqref>AH11:AJ31</xm:sqref>
        </x14:dataValidation>
        <x14:dataValidation type="list" allowBlank="1" showInputMessage="1" showErrorMessage="1" xr:uid="{00000000-0002-0000-0000-000003000000}">
          <x14:formula1>
            <xm:f>データ!$A$10:$A$42</xm:f>
          </x14:formula1>
          <xm:sqref>A5:C5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J34"/>
  <sheetViews>
    <sheetView tabSelected="1" zoomScaleNormal="100" workbookViewId="0">
      <selection activeCell="AL15" sqref="AL15"/>
    </sheetView>
  </sheetViews>
  <sheetFormatPr defaultRowHeight="13.5" x14ac:dyDescent="0.15"/>
  <cols>
    <col min="1" max="1" width="4.5" customWidth="1"/>
    <col min="2" max="3" width="17.375" customWidth="1"/>
    <col min="4" max="4" width="2.25" style="9" customWidth="1"/>
    <col min="5" max="17" width="2.25" customWidth="1"/>
    <col min="18" max="18" width="4.5" style="9" customWidth="1"/>
    <col min="19" max="19" width="5.25" customWidth="1"/>
    <col min="20" max="20" width="2" style="12" customWidth="1"/>
    <col min="21" max="21" width="3" style="9" customWidth="1"/>
    <col min="22" max="22" width="1.25" style="12" customWidth="1"/>
    <col min="23" max="23" width="3" style="9" customWidth="1"/>
    <col min="24" max="24" width="1.25" style="12" customWidth="1"/>
    <col min="25" max="25" width="3" style="9" customWidth="1"/>
    <col min="26" max="26" width="4.5" customWidth="1"/>
    <col min="27" max="27" width="5.25" customWidth="1"/>
    <col min="28" max="28" width="2" customWidth="1"/>
    <col min="29" max="29" width="3" customWidth="1"/>
    <col min="30" max="30" width="1.75" customWidth="1"/>
    <col min="31" max="31" width="3.25" customWidth="1"/>
    <col min="32" max="32" width="1.75" customWidth="1"/>
    <col min="33" max="33" width="3" customWidth="1"/>
    <col min="34" max="36" width="4.5" customWidth="1"/>
  </cols>
  <sheetData>
    <row r="1" spans="1:36" x14ac:dyDescent="0.15">
      <c r="A1" t="s">
        <v>68</v>
      </c>
    </row>
    <row r="2" spans="1:36" ht="3.95" customHeight="1" x14ac:dyDescent="0.15"/>
    <row r="3" spans="1:36" x14ac:dyDescent="0.15">
      <c r="A3" t="s">
        <v>252</v>
      </c>
      <c r="R3" s="8"/>
      <c r="T3"/>
      <c r="U3"/>
      <c r="V3"/>
      <c r="W3"/>
      <c r="X3"/>
      <c r="Y3"/>
    </row>
    <row r="4" spans="1:36" ht="3.75" customHeight="1" x14ac:dyDescent="0.15"/>
    <row r="5" spans="1:36" ht="24" customHeight="1" x14ac:dyDescent="0.15">
      <c r="A5" s="118"/>
      <c r="B5" s="118"/>
      <c r="C5" s="118"/>
      <c r="D5" s="119" t="s">
        <v>69</v>
      </c>
      <c r="E5" s="119"/>
      <c r="F5" s="119"/>
      <c r="G5" s="119"/>
      <c r="H5" s="119"/>
      <c r="I5" s="119" t="str">
        <f>IF(A5="","",VLOOKUP(A5,データ!$A:$B,2,FALSE))</f>
        <v/>
      </c>
      <c r="J5" s="119"/>
      <c r="K5" s="119"/>
    </row>
    <row r="6" spans="1:36" ht="3.75" customHeight="1" x14ac:dyDescent="0.15"/>
    <row r="7" spans="1:36" x14ac:dyDescent="0.15">
      <c r="A7" t="s">
        <v>2</v>
      </c>
      <c r="C7" s="49" t="str">
        <f>IF(A5="","",CONCATENATE(A5,C5))</f>
        <v/>
      </c>
    </row>
    <row r="8" spans="1:36" ht="7.5" customHeight="1" thickBot="1" x14ac:dyDescent="0.2"/>
    <row r="9" spans="1:36" s="8" customFormat="1" ht="15" customHeight="1" x14ac:dyDescent="0.15">
      <c r="A9" s="113" t="s">
        <v>52</v>
      </c>
      <c r="B9" s="121" t="s">
        <v>53</v>
      </c>
      <c r="C9" s="124" t="s">
        <v>66</v>
      </c>
      <c r="D9" s="122" t="s">
        <v>3</v>
      </c>
      <c r="E9" s="113" t="s">
        <v>24</v>
      </c>
      <c r="F9" s="114"/>
      <c r="G9" s="114"/>
      <c r="H9" s="114"/>
      <c r="I9" s="114"/>
      <c r="J9" s="115"/>
      <c r="K9" s="113" t="s">
        <v>55</v>
      </c>
      <c r="L9" s="114"/>
      <c r="M9" s="114"/>
      <c r="N9" s="114"/>
      <c r="O9" s="114"/>
      <c r="P9" s="114"/>
      <c r="Q9" s="115"/>
      <c r="R9" s="113" t="s">
        <v>57</v>
      </c>
      <c r="S9" s="114"/>
      <c r="T9" s="114"/>
      <c r="U9" s="114"/>
      <c r="V9" s="114"/>
      <c r="W9" s="114"/>
      <c r="X9" s="114"/>
      <c r="Y9" s="114"/>
      <c r="Z9" s="114"/>
      <c r="AA9" s="114"/>
      <c r="AB9" s="114"/>
      <c r="AC9" s="114"/>
      <c r="AD9" s="114"/>
      <c r="AE9" s="114"/>
      <c r="AF9" s="114"/>
      <c r="AG9" s="115"/>
      <c r="AH9" s="108" t="s">
        <v>60</v>
      </c>
      <c r="AI9" s="109"/>
      <c r="AJ9" s="110"/>
    </row>
    <row r="10" spans="1:36" s="8" customFormat="1" ht="15" customHeight="1" thickBot="1" x14ac:dyDescent="0.2">
      <c r="A10" s="120"/>
      <c r="B10" s="116"/>
      <c r="C10" s="125"/>
      <c r="D10" s="123"/>
      <c r="E10" s="120" t="s">
        <v>0</v>
      </c>
      <c r="F10" s="111"/>
      <c r="G10" s="111" t="s">
        <v>1</v>
      </c>
      <c r="H10" s="111"/>
      <c r="I10" s="111" t="s">
        <v>56</v>
      </c>
      <c r="J10" s="112"/>
      <c r="K10" s="120"/>
      <c r="L10" s="111"/>
      <c r="M10" s="111"/>
      <c r="N10" s="111"/>
      <c r="O10" s="111"/>
      <c r="P10" s="111"/>
      <c r="Q10" s="112"/>
      <c r="R10" s="21" t="s">
        <v>37</v>
      </c>
      <c r="S10" s="111" t="s">
        <v>38</v>
      </c>
      <c r="T10" s="111"/>
      <c r="U10" s="111" t="s">
        <v>58</v>
      </c>
      <c r="V10" s="111"/>
      <c r="W10" s="111"/>
      <c r="X10" s="111"/>
      <c r="Y10" s="116"/>
      <c r="Z10" s="21" t="s">
        <v>37</v>
      </c>
      <c r="AA10" s="111" t="s">
        <v>38</v>
      </c>
      <c r="AB10" s="111"/>
      <c r="AC10" s="111" t="s">
        <v>58</v>
      </c>
      <c r="AD10" s="111"/>
      <c r="AE10" s="111"/>
      <c r="AF10" s="111"/>
      <c r="AG10" s="112"/>
      <c r="AH10" s="24" t="s">
        <v>61</v>
      </c>
      <c r="AI10" s="22" t="s">
        <v>62</v>
      </c>
      <c r="AJ10" s="23" t="s">
        <v>63</v>
      </c>
    </row>
    <row r="11" spans="1:36" s="3" customFormat="1" ht="17.45" customHeight="1" thickBot="1" x14ac:dyDescent="0.2">
      <c r="A11" s="19" t="s">
        <v>49</v>
      </c>
      <c r="B11" s="26" t="s">
        <v>67</v>
      </c>
      <c r="C11" s="30" t="str">
        <f>IF(B11="","",PHONETIC(B11))</f>
        <v>ドサンコ　タロウ</v>
      </c>
      <c r="D11" s="29">
        <v>2</v>
      </c>
      <c r="E11" s="31">
        <v>0</v>
      </c>
      <c r="F11" s="32">
        <v>7</v>
      </c>
      <c r="G11" s="32">
        <v>0</v>
      </c>
      <c r="H11" s="32">
        <v>5</v>
      </c>
      <c r="I11" s="32">
        <v>2</v>
      </c>
      <c r="J11" s="30">
        <v>7</v>
      </c>
      <c r="K11" s="31">
        <v>0</v>
      </c>
      <c r="L11" s="32">
        <v>4</v>
      </c>
      <c r="M11" s="32">
        <v>5</v>
      </c>
      <c r="N11" s="32">
        <v>7</v>
      </c>
      <c r="O11" s="32">
        <v>3</v>
      </c>
      <c r="P11" s="32">
        <v>1</v>
      </c>
      <c r="Q11" s="30">
        <v>3</v>
      </c>
      <c r="R11" s="28" t="s">
        <v>28</v>
      </c>
      <c r="S11" s="26">
        <v>200</v>
      </c>
      <c r="T11" s="33" t="s">
        <v>50</v>
      </c>
      <c r="U11" s="26">
        <v>2</v>
      </c>
      <c r="V11" s="37" t="s">
        <v>51</v>
      </c>
      <c r="W11" s="46">
        <v>2</v>
      </c>
      <c r="X11" s="38" t="s">
        <v>59</v>
      </c>
      <c r="Y11" s="46">
        <v>4</v>
      </c>
      <c r="Z11" s="28" t="s">
        <v>28</v>
      </c>
      <c r="AA11" s="26">
        <v>50</v>
      </c>
      <c r="AB11" s="33" t="s">
        <v>50</v>
      </c>
      <c r="AC11" s="26"/>
      <c r="AD11" s="37" t="str">
        <f>IF(AC11="","",$V$11)</f>
        <v/>
      </c>
      <c r="AE11" s="46">
        <v>27</v>
      </c>
      <c r="AF11" s="38" t="str">
        <f>IF(AE11="","",$X$11)</f>
        <v>．</v>
      </c>
      <c r="AG11" s="47">
        <v>50</v>
      </c>
      <c r="AH11" s="28" t="s">
        <v>64</v>
      </c>
      <c r="AI11" s="25" t="s">
        <v>7</v>
      </c>
      <c r="AJ11" s="27"/>
    </row>
    <row r="12" spans="1:36" ht="17.45" customHeight="1" x14ac:dyDescent="0.15">
      <c r="A12" s="4">
        <v>1</v>
      </c>
      <c r="B12" s="78"/>
      <c r="C12" s="42" t="str">
        <f t="shared" ref="C12:C31" si="0">IF(B12="","",PHONETIC(B12))</f>
        <v/>
      </c>
      <c r="D12" s="39" t="str">
        <f>女データ!C45</f>
        <v/>
      </c>
      <c r="E12" s="81"/>
      <c r="F12" s="82"/>
      <c r="G12" s="82"/>
      <c r="H12" s="82"/>
      <c r="I12" s="82"/>
      <c r="J12" s="83"/>
      <c r="K12" s="81"/>
      <c r="L12" s="82"/>
      <c r="M12" s="82"/>
      <c r="N12" s="82"/>
      <c r="O12" s="82"/>
      <c r="P12" s="82"/>
      <c r="Q12" s="83"/>
      <c r="R12" s="84"/>
      <c r="S12" s="78"/>
      <c r="T12" s="34" t="str">
        <f>IF(S12="","",$T$11)</f>
        <v/>
      </c>
      <c r="U12" s="78"/>
      <c r="V12" s="14" t="str">
        <f>IF(U12="","",$V$11)</f>
        <v/>
      </c>
      <c r="W12" s="93"/>
      <c r="X12" s="13" t="str">
        <f>IF(W12="","",$X$11)</f>
        <v/>
      </c>
      <c r="Y12" s="93"/>
      <c r="Z12" s="84"/>
      <c r="AA12" s="78"/>
      <c r="AB12" s="34" t="str">
        <f>IF(AA12="","",$T$11)</f>
        <v/>
      </c>
      <c r="AC12" s="78"/>
      <c r="AD12" s="14" t="str">
        <f>IF(AC12="","",$V$11)</f>
        <v/>
      </c>
      <c r="AE12" s="96"/>
      <c r="AF12" s="13" t="str">
        <f>IF(AE12="","",$X$11)</f>
        <v/>
      </c>
      <c r="AG12" s="97"/>
      <c r="AH12" s="84"/>
      <c r="AI12" s="98"/>
      <c r="AJ12" s="99"/>
    </row>
    <row r="13" spans="1:36" ht="17.45" customHeight="1" x14ac:dyDescent="0.15">
      <c r="A13" s="17">
        <v>2</v>
      </c>
      <c r="B13" s="79"/>
      <c r="C13" s="42" t="str">
        <f t="shared" si="0"/>
        <v/>
      </c>
      <c r="D13" s="40" t="str">
        <f>女データ!C46</f>
        <v/>
      </c>
      <c r="E13" s="85"/>
      <c r="F13" s="86"/>
      <c r="G13" s="86"/>
      <c r="H13" s="86"/>
      <c r="I13" s="86"/>
      <c r="J13" s="87"/>
      <c r="K13" s="85"/>
      <c r="L13" s="86"/>
      <c r="M13" s="86"/>
      <c r="N13" s="86"/>
      <c r="O13" s="86"/>
      <c r="P13" s="86"/>
      <c r="Q13" s="87"/>
      <c r="R13" s="88"/>
      <c r="S13" s="79"/>
      <c r="T13" s="35" t="str">
        <f t="shared" ref="T13:T31" si="1">IF(S13="","",$T$11)</f>
        <v/>
      </c>
      <c r="U13" s="79"/>
      <c r="V13" s="15" t="str">
        <f t="shared" ref="V13:V31" si="2">IF(U13="","",$V$11)</f>
        <v/>
      </c>
      <c r="W13" s="94"/>
      <c r="X13" s="16" t="str">
        <f t="shared" ref="X13:X31" si="3">IF(W13="","",$X$11)</f>
        <v/>
      </c>
      <c r="Y13" s="94"/>
      <c r="Z13" s="88"/>
      <c r="AA13" s="79"/>
      <c r="AB13" s="1" t="str">
        <f t="shared" ref="AB13:AB31" si="4">IF(AA13="","",$T$11)</f>
        <v/>
      </c>
      <c r="AC13" s="79"/>
      <c r="AD13" s="15" t="str">
        <f t="shared" ref="AD13:AD31" si="5">IF(AC13="","",$V$11)</f>
        <v/>
      </c>
      <c r="AE13" s="94"/>
      <c r="AF13" s="16" t="str">
        <f t="shared" ref="AF13:AF31" si="6">IF(AE13="","",$X$11)</f>
        <v/>
      </c>
      <c r="AG13" s="100"/>
      <c r="AH13" s="88"/>
      <c r="AI13" s="101"/>
      <c r="AJ13" s="102"/>
    </row>
    <row r="14" spans="1:36" ht="17.45" customHeight="1" x14ac:dyDescent="0.15">
      <c r="A14" s="17">
        <v>3</v>
      </c>
      <c r="B14" s="79"/>
      <c r="C14" s="43" t="str">
        <f t="shared" si="0"/>
        <v/>
      </c>
      <c r="D14" s="40" t="str">
        <f>女データ!C47</f>
        <v/>
      </c>
      <c r="E14" s="85"/>
      <c r="F14" s="86"/>
      <c r="G14" s="86"/>
      <c r="H14" s="86"/>
      <c r="I14" s="86"/>
      <c r="J14" s="87"/>
      <c r="K14" s="85"/>
      <c r="L14" s="86"/>
      <c r="M14" s="86"/>
      <c r="N14" s="86"/>
      <c r="O14" s="86"/>
      <c r="P14" s="86"/>
      <c r="Q14" s="87"/>
      <c r="R14" s="88"/>
      <c r="S14" s="79"/>
      <c r="T14" s="35" t="str">
        <f t="shared" si="1"/>
        <v/>
      </c>
      <c r="U14" s="79"/>
      <c r="V14" s="15" t="str">
        <f t="shared" si="2"/>
        <v/>
      </c>
      <c r="W14" s="94"/>
      <c r="X14" s="16" t="str">
        <f t="shared" si="3"/>
        <v/>
      </c>
      <c r="Y14" s="94"/>
      <c r="Z14" s="88"/>
      <c r="AA14" s="79"/>
      <c r="AB14" s="1" t="str">
        <f t="shared" si="4"/>
        <v/>
      </c>
      <c r="AC14" s="79"/>
      <c r="AD14" s="15" t="str">
        <f t="shared" si="5"/>
        <v/>
      </c>
      <c r="AE14" s="94"/>
      <c r="AF14" s="16" t="str">
        <f t="shared" si="6"/>
        <v/>
      </c>
      <c r="AG14" s="100"/>
      <c r="AH14" s="88"/>
      <c r="AI14" s="101"/>
      <c r="AJ14" s="102"/>
    </row>
    <row r="15" spans="1:36" ht="17.45" customHeight="1" x14ac:dyDescent="0.15">
      <c r="A15" s="17">
        <v>4</v>
      </c>
      <c r="B15" s="79"/>
      <c r="C15" s="43" t="str">
        <f t="shared" si="0"/>
        <v/>
      </c>
      <c r="D15" s="40" t="str">
        <f>女データ!C48</f>
        <v/>
      </c>
      <c r="E15" s="85"/>
      <c r="F15" s="86"/>
      <c r="G15" s="86"/>
      <c r="H15" s="86"/>
      <c r="I15" s="86"/>
      <c r="J15" s="87"/>
      <c r="K15" s="85"/>
      <c r="L15" s="86"/>
      <c r="M15" s="86"/>
      <c r="N15" s="86"/>
      <c r="O15" s="86"/>
      <c r="P15" s="86"/>
      <c r="Q15" s="87"/>
      <c r="R15" s="88"/>
      <c r="S15" s="79"/>
      <c r="T15" s="35" t="str">
        <f t="shared" si="1"/>
        <v/>
      </c>
      <c r="U15" s="79"/>
      <c r="V15" s="15" t="str">
        <f t="shared" si="2"/>
        <v/>
      </c>
      <c r="W15" s="94"/>
      <c r="X15" s="16" t="str">
        <f t="shared" si="3"/>
        <v/>
      </c>
      <c r="Y15" s="94"/>
      <c r="Z15" s="88"/>
      <c r="AA15" s="79"/>
      <c r="AB15" s="1" t="str">
        <f t="shared" si="4"/>
        <v/>
      </c>
      <c r="AC15" s="79"/>
      <c r="AD15" s="15" t="str">
        <f t="shared" si="5"/>
        <v/>
      </c>
      <c r="AE15" s="94"/>
      <c r="AF15" s="16" t="str">
        <f t="shared" si="6"/>
        <v/>
      </c>
      <c r="AG15" s="100"/>
      <c r="AH15" s="88"/>
      <c r="AI15" s="101"/>
      <c r="AJ15" s="102"/>
    </row>
    <row r="16" spans="1:36" ht="17.45" customHeight="1" x14ac:dyDescent="0.15">
      <c r="A16" s="17">
        <v>5</v>
      </c>
      <c r="B16" s="79"/>
      <c r="C16" s="43" t="str">
        <f t="shared" si="0"/>
        <v/>
      </c>
      <c r="D16" s="40" t="str">
        <f>女データ!C49</f>
        <v/>
      </c>
      <c r="E16" s="85"/>
      <c r="F16" s="86"/>
      <c r="G16" s="86"/>
      <c r="H16" s="86"/>
      <c r="I16" s="86"/>
      <c r="J16" s="87"/>
      <c r="K16" s="85"/>
      <c r="L16" s="86"/>
      <c r="M16" s="86"/>
      <c r="N16" s="86"/>
      <c r="O16" s="86"/>
      <c r="P16" s="86"/>
      <c r="Q16" s="87"/>
      <c r="R16" s="88"/>
      <c r="S16" s="79"/>
      <c r="T16" s="35" t="str">
        <f t="shared" si="1"/>
        <v/>
      </c>
      <c r="U16" s="79"/>
      <c r="V16" s="15" t="str">
        <f t="shared" si="2"/>
        <v/>
      </c>
      <c r="W16" s="94"/>
      <c r="X16" s="16" t="str">
        <f t="shared" si="3"/>
        <v/>
      </c>
      <c r="Y16" s="94"/>
      <c r="Z16" s="88"/>
      <c r="AA16" s="79"/>
      <c r="AB16" s="1" t="str">
        <f t="shared" si="4"/>
        <v/>
      </c>
      <c r="AC16" s="79"/>
      <c r="AD16" s="15" t="str">
        <f t="shared" si="5"/>
        <v/>
      </c>
      <c r="AE16" s="94"/>
      <c r="AF16" s="16" t="str">
        <f t="shared" si="6"/>
        <v/>
      </c>
      <c r="AG16" s="100"/>
      <c r="AH16" s="88"/>
      <c r="AI16" s="101"/>
      <c r="AJ16" s="102"/>
    </row>
    <row r="17" spans="1:36" ht="17.45" customHeight="1" x14ac:dyDescent="0.15">
      <c r="A17" s="17">
        <v>6</v>
      </c>
      <c r="B17" s="79"/>
      <c r="C17" s="43" t="str">
        <f t="shared" si="0"/>
        <v/>
      </c>
      <c r="D17" s="40" t="str">
        <f>女データ!C50</f>
        <v/>
      </c>
      <c r="E17" s="85"/>
      <c r="F17" s="86"/>
      <c r="G17" s="86"/>
      <c r="H17" s="86"/>
      <c r="I17" s="86"/>
      <c r="J17" s="87"/>
      <c r="K17" s="85"/>
      <c r="L17" s="86"/>
      <c r="M17" s="86"/>
      <c r="N17" s="86"/>
      <c r="O17" s="86"/>
      <c r="P17" s="86"/>
      <c r="Q17" s="87"/>
      <c r="R17" s="88"/>
      <c r="S17" s="79"/>
      <c r="T17" s="35" t="str">
        <f t="shared" si="1"/>
        <v/>
      </c>
      <c r="U17" s="79"/>
      <c r="V17" s="15" t="str">
        <f t="shared" si="2"/>
        <v/>
      </c>
      <c r="W17" s="94"/>
      <c r="X17" s="16" t="str">
        <f t="shared" si="3"/>
        <v/>
      </c>
      <c r="Y17" s="94"/>
      <c r="Z17" s="88"/>
      <c r="AA17" s="79"/>
      <c r="AB17" s="1" t="str">
        <f t="shared" si="4"/>
        <v/>
      </c>
      <c r="AC17" s="79"/>
      <c r="AD17" s="15" t="str">
        <f t="shared" si="5"/>
        <v/>
      </c>
      <c r="AE17" s="94"/>
      <c r="AF17" s="16" t="str">
        <f t="shared" si="6"/>
        <v/>
      </c>
      <c r="AG17" s="100"/>
      <c r="AH17" s="88"/>
      <c r="AI17" s="101"/>
      <c r="AJ17" s="102"/>
    </row>
    <row r="18" spans="1:36" ht="17.45" customHeight="1" x14ac:dyDescent="0.15">
      <c r="A18" s="17">
        <v>7</v>
      </c>
      <c r="B18" s="79"/>
      <c r="C18" s="43" t="str">
        <f t="shared" si="0"/>
        <v/>
      </c>
      <c r="D18" s="40" t="str">
        <f>女データ!C51</f>
        <v/>
      </c>
      <c r="E18" s="85"/>
      <c r="F18" s="86"/>
      <c r="G18" s="86"/>
      <c r="H18" s="86"/>
      <c r="I18" s="86"/>
      <c r="J18" s="87"/>
      <c r="K18" s="85"/>
      <c r="L18" s="86"/>
      <c r="M18" s="86"/>
      <c r="N18" s="86"/>
      <c r="O18" s="86"/>
      <c r="P18" s="86"/>
      <c r="Q18" s="87"/>
      <c r="R18" s="88"/>
      <c r="S18" s="79"/>
      <c r="T18" s="35" t="str">
        <f t="shared" si="1"/>
        <v/>
      </c>
      <c r="U18" s="79"/>
      <c r="V18" s="15" t="str">
        <f t="shared" si="2"/>
        <v/>
      </c>
      <c r="W18" s="94"/>
      <c r="X18" s="16" t="str">
        <f t="shared" si="3"/>
        <v/>
      </c>
      <c r="Y18" s="94"/>
      <c r="Z18" s="88"/>
      <c r="AA18" s="79"/>
      <c r="AB18" s="1" t="str">
        <f t="shared" si="4"/>
        <v/>
      </c>
      <c r="AC18" s="79"/>
      <c r="AD18" s="15" t="str">
        <f t="shared" si="5"/>
        <v/>
      </c>
      <c r="AE18" s="94"/>
      <c r="AF18" s="16" t="str">
        <f t="shared" si="6"/>
        <v/>
      </c>
      <c r="AG18" s="100"/>
      <c r="AH18" s="88"/>
      <c r="AI18" s="101"/>
      <c r="AJ18" s="102"/>
    </row>
    <row r="19" spans="1:36" ht="17.45" customHeight="1" x14ac:dyDescent="0.15">
      <c r="A19" s="17">
        <v>8</v>
      </c>
      <c r="B19" s="79"/>
      <c r="C19" s="43" t="str">
        <f t="shared" si="0"/>
        <v/>
      </c>
      <c r="D19" s="40" t="str">
        <f>女データ!C52</f>
        <v/>
      </c>
      <c r="E19" s="85"/>
      <c r="F19" s="86"/>
      <c r="G19" s="86"/>
      <c r="H19" s="86"/>
      <c r="I19" s="86"/>
      <c r="J19" s="87"/>
      <c r="K19" s="85"/>
      <c r="L19" s="86"/>
      <c r="M19" s="86"/>
      <c r="N19" s="86"/>
      <c r="O19" s="86"/>
      <c r="P19" s="86"/>
      <c r="Q19" s="87"/>
      <c r="R19" s="88"/>
      <c r="S19" s="79"/>
      <c r="T19" s="35" t="str">
        <f t="shared" si="1"/>
        <v/>
      </c>
      <c r="U19" s="79"/>
      <c r="V19" s="15" t="str">
        <f t="shared" si="2"/>
        <v/>
      </c>
      <c r="W19" s="94"/>
      <c r="X19" s="16" t="str">
        <f t="shared" si="3"/>
        <v/>
      </c>
      <c r="Y19" s="94"/>
      <c r="Z19" s="88"/>
      <c r="AA19" s="79"/>
      <c r="AB19" s="1" t="str">
        <f t="shared" si="4"/>
        <v/>
      </c>
      <c r="AC19" s="79"/>
      <c r="AD19" s="15" t="str">
        <f t="shared" si="5"/>
        <v/>
      </c>
      <c r="AE19" s="94"/>
      <c r="AF19" s="16" t="str">
        <f t="shared" si="6"/>
        <v/>
      </c>
      <c r="AG19" s="100"/>
      <c r="AH19" s="88"/>
      <c r="AI19" s="101"/>
      <c r="AJ19" s="102"/>
    </row>
    <row r="20" spans="1:36" ht="17.45" customHeight="1" x14ac:dyDescent="0.15">
      <c r="A20" s="17">
        <v>9</v>
      </c>
      <c r="B20" s="79"/>
      <c r="C20" s="43" t="str">
        <f t="shared" si="0"/>
        <v/>
      </c>
      <c r="D20" s="40" t="str">
        <f>女データ!C53</f>
        <v/>
      </c>
      <c r="E20" s="85"/>
      <c r="F20" s="86"/>
      <c r="G20" s="86"/>
      <c r="H20" s="86"/>
      <c r="I20" s="86"/>
      <c r="J20" s="87"/>
      <c r="K20" s="85"/>
      <c r="L20" s="86"/>
      <c r="M20" s="86"/>
      <c r="N20" s="86"/>
      <c r="O20" s="86"/>
      <c r="P20" s="86"/>
      <c r="Q20" s="87"/>
      <c r="R20" s="88"/>
      <c r="S20" s="79"/>
      <c r="T20" s="35" t="str">
        <f t="shared" si="1"/>
        <v/>
      </c>
      <c r="U20" s="79"/>
      <c r="V20" s="15" t="str">
        <f t="shared" si="2"/>
        <v/>
      </c>
      <c r="W20" s="94"/>
      <c r="X20" s="16" t="str">
        <f t="shared" si="3"/>
        <v/>
      </c>
      <c r="Y20" s="94"/>
      <c r="Z20" s="88"/>
      <c r="AA20" s="79"/>
      <c r="AB20" s="1" t="str">
        <f t="shared" si="4"/>
        <v/>
      </c>
      <c r="AC20" s="79"/>
      <c r="AD20" s="15" t="str">
        <f t="shared" si="5"/>
        <v/>
      </c>
      <c r="AE20" s="94"/>
      <c r="AF20" s="16" t="str">
        <f t="shared" si="6"/>
        <v/>
      </c>
      <c r="AG20" s="100"/>
      <c r="AH20" s="88"/>
      <c r="AI20" s="101"/>
      <c r="AJ20" s="102"/>
    </row>
    <row r="21" spans="1:36" ht="17.45" customHeight="1" x14ac:dyDescent="0.15">
      <c r="A21" s="17">
        <v>10</v>
      </c>
      <c r="B21" s="79"/>
      <c r="C21" s="43" t="str">
        <f t="shared" si="0"/>
        <v/>
      </c>
      <c r="D21" s="40" t="str">
        <f>女データ!C54</f>
        <v/>
      </c>
      <c r="E21" s="85"/>
      <c r="F21" s="86"/>
      <c r="G21" s="86"/>
      <c r="H21" s="86"/>
      <c r="I21" s="86"/>
      <c r="J21" s="87"/>
      <c r="K21" s="85"/>
      <c r="L21" s="86"/>
      <c r="M21" s="86"/>
      <c r="N21" s="86"/>
      <c r="O21" s="86"/>
      <c r="P21" s="86"/>
      <c r="Q21" s="87"/>
      <c r="R21" s="88"/>
      <c r="S21" s="79"/>
      <c r="T21" s="35" t="str">
        <f t="shared" si="1"/>
        <v/>
      </c>
      <c r="U21" s="79"/>
      <c r="V21" s="15" t="str">
        <f t="shared" si="2"/>
        <v/>
      </c>
      <c r="W21" s="94"/>
      <c r="X21" s="16" t="str">
        <f t="shared" si="3"/>
        <v/>
      </c>
      <c r="Y21" s="94"/>
      <c r="Z21" s="88"/>
      <c r="AA21" s="79"/>
      <c r="AB21" s="1" t="str">
        <f t="shared" si="4"/>
        <v/>
      </c>
      <c r="AC21" s="79"/>
      <c r="AD21" s="15" t="str">
        <f t="shared" si="5"/>
        <v/>
      </c>
      <c r="AE21" s="94"/>
      <c r="AF21" s="16" t="str">
        <f t="shared" si="6"/>
        <v/>
      </c>
      <c r="AG21" s="100"/>
      <c r="AH21" s="88"/>
      <c r="AI21" s="101"/>
      <c r="AJ21" s="102"/>
    </row>
    <row r="22" spans="1:36" ht="17.45" customHeight="1" x14ac:dyDescent="0.15">
      <c r="A22" s="17">
        <v>11</v>
      </c>
      <c r="B22" s="79"/>
      <c r="C22" s="43" t="str">
        <f t="shared" si="0"/>
        <v/>
      </c>
      <c r="D22" s="40" t="str">
        <f>女データ!C55</f>
        <v/>
      </c>
      <c r="E22" s="85"/>
      <c r="F22" s="86"/>
      <c r="G22" s="86"/>
      <c r="H22" s="86"/>
      <c r="I22" s="86"/>
      <c r="J22" s="87"/>
      <c r="K22" s="85"/>
      <c r="L22" s="86"/>
      <c r="M22" s="86"/>
      <c r="N22" s="86"/>
      <c r="O22" s="86"/>
      <c r="P22" s="86"/>
      <c r="Q22" s="87"/>
      <c r="R22" s="88"/>
      <c r="S22" s="79"/>
      <c r="T22" s="35" t="str">
        <f t="shared" si="1"/>
        <v/>
      </c>
      <c r="U22" s="79"/>
      <c r="V22" s="15" t="str">
        <f t="shared" si="2"/>
        <v/>
      </c>
      <c r="W22" s="94"/>
      <c r="X22" s="16" t="str">
        <f t="shared" si="3"/>
        <v/>
      </c>
      <c r="Y22" s="94"/>
      <c r="Z22" s="88"/>
      <c r="AA22" s="79"/>
      <c r="AB22" s="1" t="str">
        <f t="shared" si="4"/>
        <v/>
      </c>
      <c r="AC22" s="79"/>
      <c r="AD22" s="15" t="str">
        <f t="shared" si="5"/>
        <v/>
      </c>
      <c r="AE22" s="94"/>
      <c r="AF22" s="16" t="str">
        <f t="shared" si="6"/>
        <v/>
      </c>
      <c r="AG22" s="100"/>
      <c r="AH22" s="88"/>
      <c r="AI22" s="101"/>
      <c r="AJ22" s="102"/>
    </row>
    <row r="23" spans="1:36" ht="17.45" customHeight="1" x14ac:dyDescent="0.15">
      <c r="A23" s="17">
        <v>12</v>
      </c>
      <c r="B23" s="79"/>
      <c r="C23" s="43" t="str">
        <f t="shared" si="0"/>
        <v/>
      </c>
      <c r="D23" s="40" t="str">
        <f>女データ!C56</f>
        <v/>
      </c>
      <c r="E23" s="85"/>
      <c r="F23" s="86"/>
      <c r="G23" s="86"/>
      <c r="H23" s="86"/>
      <c r="I23" s="86"/>
      <c r="J23" s="87"/>
      <c r="K23" s="85"/>
      <c r="L23" s="86"/>
      <c r="M23" s="86"/>
      <c r="N23" s="86"/>
      <c r="O23" s="86"/>
      <c r="P23" s="86"/>
      <c r="Q23" s="87"/>
      <c r="R23" s="88"/>
      <c r="S23" s="79"/>
      <c r="T23" s="35" t="str">
        <f t="shared" si="1"/>
        <v/>
      </c>
      <c r="U23" s="79"/>
      <c r="V23" s="15" t="str">
        <f t="shared" si="2"/>
        <v/>
      </c>
      <c r="W23" s="94"/>
      <c r="X23" s="16" t="str">
        <f t="shared" si="3"/>
        <v/>
      </c>
      <c r="Y23" s="94"/>
      <c r="Z23" s="88"/>
      <c r="AA23" s="79"/>
      <c r="AB23" s="1" t="str">
        <f t="shared" si="4"/>
        <v/>
      </c>
      <c r="AC23" s="79"/>
      <c r="AD23" s="15" t="str">
        <f t="shared" si="5"/>
        <v/>
      </c>
      <c r="AE23" s="94"/>
      <c r="AF23" s="16" t="str">
        <f t="shared" si="6"/>
        <v/>
      </c>
      <c r="AG23" s="100"/>
      <c r="AH23" s="88"/>
      <c r="AI23" s="101"/>
      <c r="AJ23" s="102"/>
    </row>
    <row r="24" spans="1:36" ht="17.45" customHeight="1" x14ac:dyDescent="0.15">
      <c r="A24" s="17">
        <v>13</v>
      </c>
      <c r="B24" s="79"/>
      <c r="C24" s="43" t="str">
        <f t="shared" si="0"/>
        <v/>
      </c>
      <c r="D24" s="40" t="str">
        <f>女データ!C57</f>
        <v/>
      </c>
      <c r="E24" s="85"/>
      <c r="F24" s="86"/>
      <c r="G24" s="86"/>
      <c r="H24" s="86"/>
      <c r="I24" s="86"/>
      <c r="J24" s="87"/>
      <c r="K24" s="85"/>
      <c r="L24" s="86"/>
      <c r="M24" s="86"/>
      <c r="N24" s="86"/>
      <c r="O24" s="86"/>
      <c r="P24" s="86"/>
      <c r="Q24" s="87"/>
      <c r="R24" s="88"/>
      <c r="S24" s="79"/>
      <c r="T24" s="35" t="str">
        <f t="shared" si="1"/>
        <v/>
      </c>
      <c r="U24" s="79"/>
      <c r="V24" s="15" t="str">
        <f t="shared" si="2"/>
        <v/>
      </c>
      <c r="W24" s="94"/>
      <c r="X24" s="16" t="str">
        <f t="shared" si="3"/>
        <v/>
      </c>
      <c r="Y24" s="94"/>
      <c r="Z24" s="88"/>
      <c r="AA24" s="79"/>
      <c r="AB24" s="1" t="str">
        <f t="shared" si="4"/>
        <v/>
      </c>
      <c r="AC24" s="79"/>
      <c r="AD24" s="15" t="str">
        <f t="shared" si="5"/>
        <v/>
      </c>
      <c r="AE24" s="94"/>
      <c r="AF24" s="16" t="str">
        <f t="shared" si="6"/>
        <v/>
      </c>
      <c r="AG24" s="100"/>
      <c r="AH24" s="88"/>
      <c r="AI24" s="101"/>
      <c r="AJ24" s="102"/>
    </row>
    <row r="25" spans="1:36" ht="17.45" customHeight="1" x14ac:dyDescent="0.15">
      <c r="A25" s="17">
        <v>14</v>
      </c>
      <c r="B25" s="79"/>
      <c r="C25" s="43" t="str">
        <f t="shared" si="0"/>
        <v/>
      </c>
      <c r="D25" s="40" t="str">
        <f>女データ!C58</f>
        <v/>
      </c>
      <c r="E25" s="85"/>
      <c r="F25" s="86"/>
      <c r="G25" s="86"/>
      <c r="H25" s="86"/>
      <c r="I25" s="86"/>
      <c r="J25" s="87"/>
      <c r="K25" s="85"/>
      <c r="L25" s="86"/>
      <c r="M25" s="86"/>
      <c r="N25" s="86"/>
      <c r="O25" s="86"/>
      <c r="P25" s="86"/>
      <c r="Q25" s="87"/>
      <c r="R25" s="88"/>
      <c r="S25" s="79"/>
      <c r="T25" s="35" t="str">
        <f t="shared" si="1"/>
        <v/>
      </c>
      <c r="U25" s="79"/>
      <c r="V25" s="15" t="str">
        <f t="shared" si="2"/>
        <v/>
      </c>
      <c r="W25" s="94"/>
      <c r="X25" s="16" t="str">
        <f t="shared" si="3"/>
        <v/>
      </c>
      <c r="Y25" s="94"/>
      <c r="Z25" s="88"/>
      <c r="AA25" s="79"/>
      <c r="AB25" s="1" t="str">
        <f t="shared" si="4"/>
        <v/>
      </c>
      <c r="AC25" s="79"/>
      <c r="AD25" s="15" t="str">
        <f t="shared" si="5"/>
        <v/>
      </c>
      <c r="AE25" s="94"/>
      <c r="AF25" s="16" t="str">
        <f t="shared" si="6"/>
        <v/>
      </c>
      <c r="AG25" s="100"/>
      <c r="AH25" s="88"/>
      <c r="AI25" s="101"/>
      <c r="AJ25" s="102"/>
    </row>
    <row r="26" spans="1:36" ht="17.45" customHeight="1" x14ac:dyDescent="0.15">
      <c r="A26" s="17">
        <v>15</v>
      </c>
      <c r="B26" s="79"/>
      <c r="C26" s="43" t="str">
        <f t="shared" si="0"/>
        <v/>
      </c>
      <c r="D26" s="40" t="str">
        <f>女データ!C59</f>
        <v/>
      </c>
      <c r="E26" s="85"/>
      <c r="F26" s="86"/>
      <c r="G26" s="86"/>
      <c r="H26" s="86"/>
      <c r="I26" s="86"/>
      <c r="J26" s="87"/>
      <c r="K26" s="85"/>
      <c r="L26" s="86"/>
      <c r="M26" s="86"/>
      <c r="N26" s="86"/>
      <c r="O26" s="86"/>
      <c r="P26" s="86"/>
      <c r="Q26" s="87"/>
      <c r="R26" s="88"/>
      <c r="S26" s="79"/>
      <c r="T26" s="35" t="str">
        <f t="shared" si="1"/>
        <v/>
      </c>
      <c r="U26" s="79"/>
      <c r="V26" s="15" t="str">
        <f t="shared" si="2"/>
        <v/>
      </c>
      <c r="W26" s="94"/>
      <c r="X26" s="16" t="str">
        <f t="shared" si="3"/>
        <v/>
      </c>
      <c r="Y26" s="94"/>
      <c r="Z26" s="88"/>
      <c r="AA26" s="79"/>
      <c r="AB26" s="1" t="str">
        <f t="shared" si="4"/>
        <v/>
      </c>
      <c r="AC26" s="79"/>
      <c r="AD26" s="15" t="str">
        <f t="shared" si="5"/>
        <v/>
      </c>
      <c r="AE26" s="94"/>
      <c r="AF26" s="16" t="str">
        <f t="shared" si="6"/>
        <v/>
      </c>
      <c r="AG26" s="100"/>
      <c r="AH26" s="88"/>
      <c r="AI26" s="101"/>
      <c r="AJ26" s="102"/>
    </row>
    <row r="27" spans="1:36" ht="17.45" customHeight="1" x14ac:dyDescent="0.15">
      <c r="A27" s="17">
        <v>16</v>
      </c>
      <c r="B27" s="79"/>
      <c r="C27" s="43" t="str">
        <f t="shared" si="0"/>
        <v/>
      </c>
      <c r="D27" s="40" t="str">
        <f>女データ!C60</f>
        <v/>
      </c>
      <c r="E27" s="85"/>
      <c r="F27" s="86"/>
      <c r="G27" s="86"/>
      <c r="H27" s="86"/>
      <c r="I27" s="86"/>
      <c r="J27" s="87"/>
      <c r="K27" s="85"/>
      <c r="L27" s="86"/>
      <c r="M27" s="86"/>
      <c r="N27" s="86"/>
      <c r="O27" s="86"/>
      <c r="P27" s="86"/>
      <c r="Q27" s="87"/>
      <c r="R27" s="88"/>
      <c r="S27" s="79"/>
      <c r="T27" s="35" t="str">
        <f t="shared" si="1"/>
        <v/>
      </c>
      <c r="U27" s="79"/>
      <c r="V27" s="15" t="str">
        <f t="shared" si="2"/>
        <v/>
      </c>
      <c r="W27" s="94"/>
      <c r="X27" s="16" t="str">
        <f t="shared" si="3"/>
        <v/>
      </c>
      <c r="Y27" s="94"/>
      <c r="Z27" s="88"/>
      <c r="AA27" s="79"/>
      <c r="AB27" s="1" t="str">
        <f t="shared" si="4"/>
        <v/>
      </c>
      <c r="AC27" s="79"/>
      <c r="AD27" s="15" t="str">
        <f t="shared" si="5"/>
        <v/>
      </c>
      <c r="AE27" s="94"/>
      <c r="AF27" s="16" t="str">
        <f t="shared" si="6"/>
        <v/>
      </c>
      <c r="AG27" s="100"/>
      <c r="AH27" s="88"/>
      <c r="AI27" s="101"/>
      <c r="AJ27" s="102"/>
    </row>
    <row r="28" spans="1:36" ht="17.45" customHeight="1" x14ac:dyDescent="0.15">
      <c r="A28" s="17">
        <v>17</v>
      </c>
      <c r="B28" s="79"/>
      <c r="C28" s="43" t="str">
        <f t="shared" si="0"/>
        <v/>
      </c>
      <c r="D28" s="40" t="str">
        <f>女データ!C61</f>
        <v/>
      </c>
      <c r="E28" s="85"/>
      <c r="F28" s="86"/>
      <c r="G28" s="86"/>
      <c r="H28" s="86"/>
      <c r="I28" s="86"/>
      <c r="J28" s="87"/>
      <c r="K28" s="85"/>
      <c r="L28" s="86"/>
      <c r="M28" s="86"/>
      <c r="N28" s="86"/>
      <c r="O28" s="86"/>
      <c r="P28" s="86"/>
      <c r="Q28" s="87"/>
      <c r="R28" s="88"/>
      <c r="S28" s="79"/>
      <c r="T28" s="35" t="str">
        <f t="shared" si="1"/>
        <v/>
      </c>
      <c r="U28" s="79"/>
      <c r="V28" s="15" t="str">
        <f t="shared" si="2"/>
        <v/>
      </c>
      <c r="W28" s="94"/>
      <c r="X28" s="16" t="str">
        <f t="shared" si="3"/>
        <v/>
      </c>
      <c r="Y28" s="94"/>
      <c r="Z28" s="88"/>
      <c r="AA28" s="79"/>
      <c r="AB28" s="1" t="str">
        <f t="shared" si="4"/>
        <v/>
      </c>
      <c r="AC28" s="79"/>
      <c r="AD28" s="15" t="str">
        <f t="shared" si="5"/>
        <v/>
      </c>
      <c r="AE28" s="94"/>
      <c r="AF28" s="16" t="str">
        <f t="shared" si="6"/>
        <v/>
      </c>
      <c r="AG28" s="100"/>
      <c r="AH28" s="88"/>
      <c r="AI28" s="101"/>
      <c r="AJ28" s="102"/>
    </row>
    <row r="29" spans="1:36" ht="17.45" customHeight="1" x14ac:dyDescent="0.15">
      <c r="A29" s="17">
        <v>18</v>
      </c>
      <c r="B29" s="79"/>
      <c r="C29" s="43" t="str">
        <f t="shared" si="0"/>
        <v/>
      </c>
      <c r="D29" s="40" t="str">
        <f>女データ!C62</f>
        <v/>
      </c>
      <c r="E29" s="85"/>
      <c r="F29" s="86"/>
      <c r="G29" s="86"/>
      <c r="H29" s="86"/>
      <c r="I29" s="86"/>
      <c r="J29" s="87"/>
      <c r="K29" s="85"/>
      <c r="L29" s="86"/>
      <c r="M29" s="86"/>
      <c r="N29" s="86"/>
      <c r="O29" s="86"/>
      <c r="P29" s="86"/>
      <c r="Q29" s="87"/>
      <c r="R29" s="88"/>
      <c r="S29" s="79"/>
      <c r="T29" s="35" t="str">
        <f t="shared" si="1"/>
        <v/>
      </c>
      <c r="U29" s="79"/>
      <c r="V29" s="15" t="str">
        <f t="shared" si="2"/>
        <v/>
      </c>
      <c r="W29" s="94"/>
      <c r="X29" s="16" t="str">
        <f t="shared" si="3"/>
        <v/>
      </c>
      <c r="Y29" s="94"/>
      <c r="Z29" s="88"/>
      <c r="AA29" s="79"/>
      <c r="AB29" s="1" t="str">
        <f t="shared" si="4"/>
        <v/>
      </c>
      <c r="AC29" s="79"/>
      <c r="AD29" s="15" t="str">
        <f t="shared" si="5"/>
        <v/>
      </c>
      <c r="AE29" s="94"/>
      <c r="AF29" s="16" t="str">
        <f t="shared" si="6"/>
        <v/>
      </c>
      <c r="AG29" s="100"/>
      <c r="AH29" s="88"/>
      <c r="AI29" s="101"/>
      <c r="AJ29" s="102"/>
    </row>
    <row r="30" spans="1:36" ht="17.45" customHeight="1" x14ac:dyDescent="0.15">
      <c r="A30" s="17">
        <v>19</v>
      </c>
      <c r="B30" s="79"/>
      <c r="C30" s="43" t="str">
        <f t="shared" si="0"/>
        <v/>
      </c>
      <c r="D30" s="40" t="str">
        <f>女データ!C63</f>
        <v/>
      </c>
      <c r="E30" s="85"/>
      <c r="F30" s="86"/>
      <c r="G30" s="86"/>
      <c r="H30" s="86"/>
      <c r="I30" s="86"/>
      <c r="J30" s="87"/>
      <c r="K30" s="85"/>
      <c r="L30" s="86"/>
      <c r="M30" s="86"/>
      <c r="N30" s="86"/>
      <c r="O30" s="86"/>
      <c r="P30" s="86"/>
      <c r="Q30" s="87"/>
      <c r="R30" s="88"/>
      <c r="S30" s="79"/>
      <c r="T30" s="35" t="str">
        <f t="shared" si="1"/>
        <v/>
      </c>
      <c r="U30" s="79"/>
      <c r="V30" s="15" t="str">
        <f t="shared" si="2"/>
        <v/>
      </c>
      <c r="W30" s="94"/>
      <c r="X30" s="16" t="str">
        <f t="shared" si="3"/>
        <v/>
      </c>
      <c r="Y30" s="94"/>
      <c r="Z30" s="88"/>
      <c r="AA30" s="79"/>
      <c r="AB30" s="1" t="str">
        <f t="shared" si="4"/>
        <v/>
      </c>
      <c r="AC30" s="79"/>
      <c r="AD30" s="15" t="str">
        <f t="shared" si="5"/>
        <v/>
      </c>
      <c r="AE30" s="94"/>
      <c r="AF30" s="16" t="str">
        <f t="shared" si="6"/>
        <v/>
      </c>
      <c r="AG30" s="100"/>
      <c r="AH30" s="88"/>
      <c r="AI30" s="101"/>
      <c r="AJ30" s="102"/>
    </row>
    <row r="31" spans="1:36" ht="17.45" customHeight="1" thickBot="1" x14ac:dyDescent="0.2">
      <c r="A31" s="18">
        <v>20</v>
      </c>
      <c r="B31" s="80"/>
      <c r="C31" s="44" t="str">
        <f t="shared" si="0"/>
        <v/>
      </c>
      <c r="D31" s="41" t="str">
        <f>女データ!C64</f>
        <v/>
      </c>
      <c r="E31" s="89"/>
      <c r="F31" s="90"/>
      <c r="G31" s="90"/>
      <c r="H31" s="90"/>
      <c r="I31" s="90"/>
      <c r="J31" s="91"/>
      <c r="K31" s="89"/>
      <c r="L31" s="90"/>
      <c r="M31" s="90"/>
      <c r="N31" s="90"/>
      <c r="O31" s="90"/>
      <c r="P31" s="90"/>
      <c r="Q31" s="91"/>
      <c r="R31" s="92"/>
      <c r="S31" s="80"/>
      <c r="T31" s="36" t="str">
        <f t="shared" si="1"/>
        <v/>
      </c>
      <c r="U31" s="80"/>
      <c r="V31" s="7" t="str">
        <f t="shared" si="2"/>
        <v/>
      </c>
      <c r="W31" s="95"/>
      <c r="X31" s="6" t="str">
        <f t="shared" si="3"/>
        <v/>
      </c>
      <c r="Y31" s="95"/>
      <c r="Z31" s="92"/>
      <c r="AA31" s="80"/>
      <c r="AB31" s="20" t="str">
        <f t="shared" si="4"/>
        <v/>
      </c>
      <c r="AC31" s="80"/>
      <c r="AD31" s="7" t="str">
        <f t="shared" si="5"/>
        <v/>
      </c>
      <c r="AE31" s="95"/>
      <c r="AF31" s="6" t="str">
        <f t="shared" si="6"/>
        <v/>
      </c>
      <c r="AG31" s="103"/>
      <c r="AH31" s="92"/>
      <c r="AI31" s="104"/>
      <c r="AJ31" s="105"/>
    </row>
    <row r="32" spans="1:36" ht="17.45" customHeight="1" x14ac:dyDescent="0.15">
      <c r="A32" s="2" t="s">
        <v>70</v>
      </c>
      <c r="B32" s="2"/>
    </row>
    <row r="33" spans="1:29" ht="7.5" customHeight="1" x14ac:dyDescent="0.15">
      <c r="A33" s="2"/>
      <c r="B33" s="2"/>
    </row>
    <row r="34" spans="1:29" ht="24" customHeight="1" x14ac:dyDescent="0.15">
      <c r="A34" s="2"/>
      <c r="B34" s="2"/>
      <c r="C34" s="48" t="s">
        <v>71</v>
      </c>
      <c r="D34" s="106"/>
      <c r="E34" s="106"/>
      <c r="F34" s="107" t="s">
        <v>72</v>
      </c>
      <c r="G34" s="107"/>
      <c r="H34" s="106"/>
      <c r="I34" s="106"/>
      <c r="J34" s="107" t="s">
        <v>1</v>
      </c>
      <c r="K34" s="107"/>
      <c r="L34" s="106"/>
      <c r="M34" s="106"/>
      <c r="N34" s="107" t="s">
        <v>74</v>
      </c>
      <c r="O34" s="107"/>
      <c r="Q34" s="117" t="str">
        <f>IF(A5="","",VLOOKUP(A5,データ!$A:$F,6,FALSE))</f>
        <v/>
      </c>
      <c r="R34" s="117"/>
      <c r="S34" s="117"/>
      <c r="T34" s="117"/>
      <c r="U34" s="117"/>
      <c r="V34" s="117"/>
      <c r="W34" s="117"/>
      <c r="X34" s="117"/>
      <c r="Y34" s="117"/>
      <c r="Z34" s="117"/>
      <c r="AA34" s="117"/>
      <c r="AB34" s="107" t="s">
        <v>75</v>
      </c>
      <c r="AC34" s="107"/>
    </row>
  </sheetData>
  <mergeCells count="26">
    <mergeCell ref="AB34:AC34"/>
    <mergeCell ref="D34:E34"/>
    <mergeCell ref="F34:G34"/>
    <mergeCell ref="H34:I34"/>
    <mergeCell ref="J34:K34"/>
    <mergeCell ref="L34:M34"/>
    <mergeCell ref="N34:O34"/>
    <mergeCell ref="Q34:AA34"/>
    <mergeCell ref="R9:AG9"/>
    <mergeCell ref="AH9:AJ9"/>
    <mergeCell ref="E10:F10"/>
    <mergeCell ref="G10:H10"/>
    <mergeCell ref="I10:J10"/>
    <mergeCell ref="S10:T10"/>
    <mergeCell ref="U10:Y10"/>
    <mergeCell ref="AA10:AB10"/>
    <mergeCell ref="AC10:AG10"/>
    <mergeCell ref="A5:C5"/>
    <mergeCell ref="D5:H5"/>
    <mergeCell ref="I5:K5"/>
    <mergeCell ref="A9:A10"/>
    <mergeCell ref="B9:B10"/>
    <mergeCell ref="C9:C10"/>
    <mergeCell ref="D9:D10"/>
    <mergeCell ref="E9:J9"/>
    <mergeCell ref="K9:Q10"/>
  </mergeCells>
  <phoneticPr fontId="1"/>
  <pageMargins left="0.70866141732283472" right="0.70866141732283472" top="0.74803149606299213" bottom="0.74803149606299213" header="0.31496062992125984" footer="0.31496062992125984"/>
  <pageSetup paperSize="9" orientation="landscape" r:id="rId1"/>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100-000000000000}">
          <x14:formula1>
            <xm:f>データ!$A$10:$A$42</xm:f>
          </x14:formula1>
          <xm:sqref>A5:C5</xm:sqref>
        </x14:dataValidation>
        <x14:dataValidation type="list" allowBlank="1" showInputMessage="1" showErrorMessage="1" xr:uid="{00000000-0002-0000-0100-000001000000}">
          <x14:formula1>
            <xm:f>データ!$G$2:$G$3</xm:f>
          </x14:formula1>
          <xm:sqref>AH11:AJ31</xm:sqref>
        </x14:dataValidation>
        <x14:dataValidation type="list" allowBlank="1" showInputMessage="1" showErrorMessage="1" xr:uid="{00000000-0002-0000-0100-000002000000}">
          <x14:formula1>
            <xm:f>データ!$E$2:$E$7</xm:f>
          </x14:formula1>
          <xm:sqref>S11:S31 AA11:AA31</xm:sqref>
        </x14:dataValidation>
        <x14:dataValidation type="list" allowBlank="1" showInputMessage="1" showErrorMessage="1" xr:uid="{00000000-0002-0000-0100-000003000000}">
          <x14:formula1>
            <xm:f>データ!$B$2:$B$6</xm:f>
          </x14:formula1>
          <xm:sqref>R11:R31 Z11:Z31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49"/>
  <sheetViews>
    <sheetView zoomScaleNormal="100" workbookViewId="0">
      <selection activeCell="A4" sqref="A4:J4"/>
    </sheetView>
  </sheetViews>
  <sheetFormatPr defaultRowHeight="13.5" x14ac:dyDescent="0.15"/>
  <cols>
    <col min="1" max="1" width="12.5" customWidth="1"/>
    <col min="2" max="2" width="3.125" customWidth="1"/>
    <col min="3" max="3" width="19.625" customWidth="1"/>
    <col min="4" max="4" width="4.75" customWidth="1"/>
    <col min="5" max="6" width="5.625" customWidth="1"/>
    <col min="7" max="7" width="12.5" customWidth="1"/>
    <col min="8" max="8" width="3.125" customWidth="1"/>
    <col min="9" max="9" width="19.625" customWidth="1"/>
    <col min="10" max="10" width="4.75" customWidth="1"/>
    <col min="12" max="12" width="0" hidden="1" customWidth="1"/>
  </cols>
  <sheetData>
    <row r="1" spans="1:11" x14ac:dyDescent="0.15">
      <c r="A1" t="s">
        <v>95</v>
      </c>
    </row>
    <row r="3" spans="1:11" ht="18.75" x14ac:dyDescent="0.15">
      <c r="A3" s="127" t="s">
        <v>253</v>
      </c>
      <c r="B3" s="127"/>
      <c r="C3" s="127"/>
      <c r="D3" s="127"/>
      <c r="E3" s="127"/>
      <c r="F3" s="127"/>
      <c r="G3" s="127"/>
      <c r="H3" s="127"/>
      <c r="I3" s="127"/>
      <c r="J3" s="127"/>
    </row>
    <row r="4" spans="1:11" ht="18.75" x14ac:dyDescent="0.15">
      <c r="A4" s="127"/>
      <c r="B4" s="127"/>
      <c r="C4" s="127"/>
      <c r="D4" s="127"/>
      <c r="E4" s="127"/>
      <c r="F4" s="127"/>
      <c r="G4" s="127"/>
      <c r="H4" s="127"/>
      <c r="I4" s="127"/>
      <c r="J4" s="127"/>
    </row>
    <row r="5" spans="1:11" ht="13.5" customHeight="1" x14ac:dyDescent="0.15"/>
    <row r="6" spans="1:11" ht="17.25" x14ac:dyDescent="0.2">
      <c r="A6" s="128" t="s">
        <v>25</v>
      </c>
      <c r="B6" s="128"/>
      <c r="C6" s="128"/>
      <c r="D6" s="128"/>
      <c r="E6" s="128"/>
      <c r="F6" s="128"/>
      <c r="G6" s="128"/>
      <c r="H6" s="128"/>
      <c r="I6" s="128"/>
      <c r="J6" s="128"/>
    </row>
    <row r="7" spans="1:11" ht="13.5" customHeight="1" x14ac:dyDescent="0.2">
      <c r="A7" s="50"/>
      <c r="B7" s="50"/>
      <c r="C7" s="50"/>
      <c r="D7" s="50"/>
      <c r="E7" s="50"/>
      <c r="F7" s="50"/>
      <c r="G7" s="50"/>
      <c r="H7" s="50"/>
      <c r="I7" s="50"/>
      <c r="J7" s="50"/>
    </row>
    <row r="8" spans="1:11" ht="13.5" customHeight="1" x14ac:dyDescent="0.15">
      <c r="G8" s="119" t="str">
        <f>IF('別紙１(男)'!C7="","",'別紙１(男)'!C7)</f>
        <v>北海道大谷室蘭高等学校</v>
      </c>
      <c r="H8" s="119"/>
      <c r="I8" s="119"/>
    </row>
    <row r="9" spans="1:11" ht="13.5" customHeight="1" x14ac:dyDescent="0.15">
      <c r="A9" t="s">
        <v>2</v>
      </c>
    </row>
    <row r="10" spans="1:11" ht="13.5" customHeight="1" x14ac:dyDescent="0.15"/>
    <row r="11" spans="1:11" ht="13.5" customHeight="1" x14ac:dyDescent="0.15"/>
    <row r="12" spans="1:11" ht="13.5" customHeight="1" thickBot="1" x14ac:dyDescent="0.2">
      <c r="I12" s="51"/>
    </row>
    <row r="13" spans="1:11" ht="14.25" customHeight="1" thickBot="1" x14ac:dyDescent="0.2">
      <c r="A13" s="129" t="s">
        <v>22</v>
      </c>
      <c r="B13" s="130"/>
      <c r="C13" s="66" t="s">
        <v>23</v>
      </c>
      <c r="D13" s="67" t="s">
        <v>3</v>
      </c>
      <c r="E13" s="2"/>
      <c r="F13" s="2"/>
      <c r="G13" s="129" t="s">
        <v>22</v>
      </c>
      <c r="H13" s="130"/>
      <c r="I13" s="66" t="s">
        <v>23</v>
      </c>
      <c r="J13" s="67" t="s">
        <v>3</v>
      </c>
    </row>
    <row r="14" spans="1:11" ht="19.5" customHeight="1" thickTop="1" x14ac:dyDescent="0.15">
      <c r="A14" s="5" t="s">
        <v>9</v>
      </c>
      <c r="B14" s="63">
        <v>1</v>
      </c>
      <c r="C14" s="64" t="str">
        <f>IFERROR(VLOOKUP(E14,男データ!$O:$S,5,FALSE),"")</f>
        <v/>
      </c>
      <c r="D14" s="65" t="str">
        <f>IFERROR(VLOOKUP(E14,男データ!$O:$T,6,FALSE),"")</f>
        <v/>
      </c>
      <c r="E14" s="56">
        <v>10051</v>
      </c>
      <c r="F14" s="56">
        <v>40101</v>
      </c>
      <c r="G14" s="5" t="s">
        <v>19</v>
      </c>
      <c r="H14" s="64">
        <v>1</v>
      </c>
      <c r="I14" s="64" t="str">
        <f>IFERROR(VLOOKUP(F14,男データ!$O:$T,5,FALSE),"")</f>
        <v/>
      </c>
      <c r="J14" s="65" t="str">
        <f>IFERROR(VLOOKUP(F14,男データ!$O:$T,6,FALSE),"")</f>
        <v/>
      </c>
      <c r="K14" s="57"/>
    </row>
    <row r="15" spans="1:11" ht="19.5" customHeight="1" x14ac:dyDescent="0.15">
      <c r="A15" s="5" t="s">
        <v>10</v>
      </c>
      <c r="B15" s="53">
        <v>2</v>
      </c>
      <c r="C15" s="54" t="str">
        <f>IFERROR(VLOOKUP(E15,男データ!$O:$S,5,FALSE),"")</f>
        <v/>
      </c>
      <c r="D15" s="55" t="str">
        <f>IFERROR(VLOOKUP(E15,男データ!$O:$T,6,FALSE),"")</f>
        <v/>
      </c>
      <c r="E15" s="56">
        <v>10052</v>
      </c>
      <c r="F15" s="56">
        <v>40102</v>
      </c>
      <c r="G15" s="5" t="s">
        <v>20</v>
      </c>
      <c r="H15" s="54">
        <v>2</v>
      </c>
      <c r="I15" s="54" t="str">
        <f>IFERROR(VLOOKUP(F15,男データ!$O:$T,5,FALSE),"")</f>
        <v/>
      </c>
      <c r="J15" s="55" t="str">
        <f>IFERROR(VLOOKUP(F15,男データ!$O:$T,6,FALSE),"")</f>
        <v/>
      </c>
      <c r="K15" s="57"/>
    </row>
    <row r="16" spans="1:11" ht="19.5" customHeight="1" thickBot="1" x14ac:dyDescent="0.2">
      <c r="A16" s="5"/>
      <c r="B16" s="3">
        <v>3</v>
      </c>
      <c r="C16" s="68" t="str">
        <f>IFERROR(VLOOKUP(E16,男データ!$O:$S,5,FALSE),"")</f>
        <v/>
      </c>
      <c r="D16" s="69" t="str">
        <f>IFERROR(VLOOKUP(E16,男データ!$O:$T,6,FALSE),"")</f>
        <v/>
      </c>
      <c r="E16" s="56">
        <v>10053</v>
      </c>
      <c r="F16" s="56">
        <v>40103</v>
      </c>
      <c r="G16" s="5" t="s">
        <v>41</v>
      </c>
      <c r="H16" s="68">
        <v>3</v>
      </c>
      <c r="I16" s="68" t="str">
        <f>IFERROR(VLOOKUP(F16,男データ!$O:$T,5,FALSE),"")</f>
        <v/>
      </c>
      <c r="J16" s="69" t="str">
        <f>IFERROR(VLOOKUP(F16,男データ!$O:$T,6,FALSE),"")</f>
        <v/>
      </c>
      <c r="K16" s="57"/>
    </row>
    <row r="17" spans="1:11" ht="19.5" customHeight="1" x14ac:dyDescent="0.15">
      <c r="A17" s="74" t="s">
        <v>9</v>
      </c>
      <c r="B17" s="52">
        <v>1</v>
      </c>
      <c r="C17" s="52" t="str">
        <f>IFERROR(VLOOKUP(E17,男データ!$O:$S,5,FALSE),"")</f>
        <v/>
      </c>
      <c r="D17" s="75" t="str">
        <f>IFERROR(VLOOKUP(E17,男データ!$O:$T,6,FALSE),"")</f>
        <v/>
      </c>
      <c r="E17" s="56">
        <v>10101</v>
      </c>
      <c r="F17" s="56">
        <v>40201</v>
      </c>
      <c r="G17" s="74" t="s">
        <v>19</v>
      </c>
      <c r="H17" s="52">
        <v>1</v>
      </c>
      <c r="I17" s="52" t="str">
        <f>IFERROR(VLOOKUP(F17,男データ!$O:$T,5,FALSE),"")</f>
        <v/>
      </c>
      <c r="J17" s="75" t="str">
        <f>IFERROR(VLOOKUP(F17,男データ!$O:$T,6,FALSE),"")</f>
        <v/>
      </c>
      <c r="K17" s="57"/>
    </row>
    <row r="18" spans="1:11" ht="19.5" customHeight="1" x14ac:dyDescent="0.15">
      <c r="A18" s="5" t="s">
        <v>11</v>
      </c>
      <c r="B18" s="54">
        <v>2</v>
      </c>
      <c r="C18" s="54" t="str">
        <f>IFERROR(VLOOKUP(E18,男データ!$O:$S,5,FALSE),"")</f>
        <v/>
      </c>
      <c r="D18" s="55" t="str">
        <f>IFERROR(VLOOKUP(E18,男データ!$O:$T,6,FALSE),"")</f>
        <v/>
      </c>
      <c r="E18" s="56">
        <v>10102</v>
      </c>
      <c r="F18" s="56">
        <v>40202</v>
      </c>
      <c r="G18" s="5" t="s">
        <v>12</v>
      </c>
      <c r="H18" s="54">
        <v>2</v>
      </c>
      <c r="I18" s="54" t="str">
        <f>IFERROR(VLOOKUP(F18,男データ!$O:$T,5,FALSE),"")</f>
        <v/>
      </c>
      <c r="J18" s="55" t="str">
        <f>IFERROR(VLOOKUP(F18,男データ!$O:$T,6,FALSE),"")</f>
        <v/>
      </c>
      <c r="K18" s="57"/>
    </row>
    <row r="19" spans="1:11" ht="19.5" customHeight="1" thickBot="1" x14ac:dyDescent="0.2">
      <c r="A19" s="60"/>
      <c r="B19" s="61">
        <v>3</v>
      </c>
      <c r="C19" s="61" t="str">
        <f>IFERROR(VLOOKUP(E19,男データ!$O:$S,5,FALSE),"")</f>
        <v/>
      </c>
      <c r="D19" s="76" t="str">
        <f>IFERROR(VLOOKUP(E19,男データ!$O:$T,6,FALSE),"")</f>
        <v/>
      </c>
      <c r="E19" s="56">
        <v>10103</v>
      </c>
      <c r="F19" s="56">
        <v>40203</v>
      </c>
      <c r="G19" s="60" t="s">
        <v>41</v>
      </c>
      <c r="H19" s="61">
        <v>3</v>
      </c>
      <c r="I19" s="61" t="str">
        <f>IFERROR(VLOOKUP(F19,男データ!$O:$T,5,FALSE),"")</f>
        <v/>
      </c>
      <c r="J19" s="76" t="str">
        <f>IFERROR(VLOOKUP(F19,男データ!$O:$T,6,FALSE),"")</f>
        <v/>
      </c>
      <c r="K19" s="57"/>
    </row>
    <row r="20" spans="1:11" ht="19.5" customHeight="1" x14ac:dyDescent="0.15">
      <c r="A20" s="5" t="s">
        <v>9</v>
      </c>
      <c r="B20" s="64">
        <v>1</v>
      </c>
      <c r="C20" s="64" t="str">
        <f>IFERROR(VLOOKUP(E20,男データ!$O:$S,5,FALSE),"")</f>
        <v/>
      </c>
      <c r="D20" s="65" t="str">
        <f>IFERROR(VLOOKUP(E20,男データ!$O:$T,6,FALSE),"")</f>
        <v/>
      </c>
      <c r="E20" s="56">
        <v>10201</v>
      </c>
      <c r="F20" s="56">
        <v>50201</v>
      </c>
      <c r="G20" s="5" t="s">
        <v>6</v>
      </c>
      <c r="H20" s="64">
        <v>1</v>
      </c>
      <c r="I20" s="64" t="str">
        <f>IFERROR(VLOOKUP(F20,男データ!$O:$T,5,FALSE),"")</f>
        <v/>
      </c>
      <c r="J20" s="65" t="str">
        <f>IFERROR(VLOOKUP(F20,男データ!$O:$T,6,FALSE),"")</f>
        <v/>
      </c>
      <c r="K20" s="57"/>
    </row>
    <row r="21" spans="1:11" ht="19.5" customHeight="1" x14ac:dyDescent="0.15">
      <c r="A21" s="5" t="s">
        <v>12</v>
      </c>
      <c r="B21" s="54">
        <v>2</v>
      </c>
      <c r="C21" s="54" t="str">
        <f>IFERROR(VLOOKUP(E21,男データ!$O:$S,5,FALSE),"")</f>
        <v/>
      </c>
      <c r="D21" s="55" t="str">
        <f>IFERROR(VLOOKUP(E21,男データ!$O:$T,6,FALSE),"")</f>
        <v/>
      </c>
      <c r="E21" s="56">
        <v>10202</v>
      </c>
      <c r="F21" s="56">
        <v>50202</v>
      </c>
      <c r="G21" s="5" t="s">
        <v>12</v>
      </c>
      <c r="H21" s="54">
        <v>2</v>
      </c>
      <c r="I21" s="54" t="str">
        <f>IFERROR(VLOOKUP(F21,男データ!$O:$T,5,FALSE),"")</f>
        <v/>
      </c>
      <c r="J21" s="55" t="str">
        <f>IFERROR(VLOOKUP(F21,男データ!$O:$T,6,FALSE),"")</f>
        <v/>
      </c>
      <c r="K21" s="57"/>
    </row>
    <row r="22" spans="1:11" ht="19.5" customHeight="1" thickBot="1" x14ac:dyDescent="0.2">
      <c r="A22" s="5"/>
      <c r="B22" s="68">
        <v>3</v>
      </c>
      <c r="C22" s="68" t="str">
        <f>IFERROR(VLOOKUP(E22,男データ!$O:$S,5,FALSE),"")</f>
        <v/>
      </c>
      <c r="D22" s="69" t="str">
        <f>IFERROR(VLOOKUP(E22,男データ!$O:$T,6,FALSE),"")</f>
        <v/>
      </c>
      <c r="E22" s="56">
        <v>10203</v>
      </c>
      <c r="F22" s="56">
        <v>50203</v>
      </c>
      <c r="G22" s="5" t="s">
        <v>42</v>
      </c>
      <c r="H22" s="68">
        <v>3</v>
      </c>
      <c r="I22" s="68" t="str">
        <f>IFERROR(VLOOKUP(F22,男データ!$O:$T,5,FALSE),"")</f>
        <v/>
      </c>
      <c r="J22" s="69" t="str">
        <f>IFERROR(VLOOKUP(F22,男データ!$O:$T,6,FALSE),"")</f>
        <v/>
      </c>
      <c r="K22" s="57"/>
    </row>
    <row r="23" spans="1:11" ht="19.5" customHeight="1" x14ac:dyDescent="0.15">
      <c r="A23" s="74" t="s">
        <v>9</v>
      </c>
      <c r="B23" s="52">
        <v>1</v>
      </c>
      <c r="C23" s="52" t="str">
        <f>IFERROR(VLOOKUP(E23,男データ!$O:$S,5,FALSE),"")</f>
        <v/>
      </c>
      <c r="D23" s="75" t="str">
        <f>IFERROR(VLOOKUP(E23,男データ!$O:$T,6,FALSE),"")</f>
        <v/>
      </c>
      <c r="E23" s="56">
        <v>10401</v>
      </c>
      <c r="F23" s="56">
        <v>50401</v>
      </c>
      <c r="G23" s="74" t="s">
        <v>6</v>
      </c>
      <c r="H23" s="52">
        <v>1</v>
      </c>
      <c r="I23" s="52" t="str">
        <f>IFERROR(VLOOKUP(F23,男データ!$O:$T,5,FALSE),"")</f>
        <v/>
      </c>
      <c r="J23" s="75" t="str">
        <f>IFERROR(VLOOKUP(F23,男データ!$O:$T,6,FALSE),"")</f>
        <v/>
      </c>
      <c r="K23" s="57"/>
    </row>
    <row r="24" spans="1:11" ht="19.5" customHeight="1" x14ac:dyDescent="0.15">
      <c r="A24" s="5" t="s">
        <v>14</v>
      </c>
      <c r="B24" s="54">
        <v>2</v>
      </c>
      <c r="C24" s="54" t="str">
        <f>IFERROR(VLOOKUP(E24,男データ!$O:$S,5,FALSE),"")</f>
        <v/>
      </c>
      <c r="D24" s="55" t="str">
        <f>IFERROR(VLOOKUP(E24,男データ!$O:$T,6,FALSE),"")</f>
        <v/>
      </c>
      <c r="E24" s="56">
        <v>10402</v>
      </c>
      <c r="F24" s="56">
        <v>50402</v>
      </c>
      <c r="G24" s="5" t="s">
        <v>14</v>
      </c>
      <c r="H24" s="54">
        <v>2</v>
      </c>
      <c r="I24" s="54" t="str">
        <f>IFERROR(VLOOKUP(F24,男データ!$O:$T,5,FALSE),"")</f>
        <v/>
      </c>
      <c r="J24" s="55" t="str">
        <f>IFERROR(VLOOKUP(F24,男データ!$O:$T,6,FALSE),"")</f>
        <v/>
      </c>
      <c r="K24" s="57"/>
    </row>
    <row r="25" spans="1:11" ht="19.5" customHeight="1" thickBot="1" x14ac:dyDescent="0.2">
      <c r="A25" s="60"/>
      <c r="B25" s="61">
        <v>3</v>
      </c>
      <c r="C25" s="61" t="str">
        <f>IFERROR(VLOOKUP(E25,男データ!$O:$S,5,FALSE),"")</f>
        <v/>
      </c>
      <c r="D25" s="76" t="str">
        <f>IFERROR(VLOOKUP(E25,男データ!$O:$T,6,FALSE),"")</f>
        <v/>
      </c>
      <c r="E25" s="56">
        <v>10403</v>
      </c>
      <c r="F25" s="56">
        <v>50403</v>
      </c>
      <c r="G25" s="60" t="s">
        <v>41</v>
      </c>
      <c r="H25" s="61">
        <v>3</v>
      </c>
      <c r="I25" s="61" t="str">
        <f>IFERROR(VLOOKUP(F25,男データ!$O:$T,5,FALSE),"")</f>
        <v/>
      </c>
      <c r="J25" s="76" t="str">
        <f>IFERROR(VLOOKUP(F25,男データ!$O:$T,6,FALSE),"")</f>
        <v/>
      </c>
      <c r="K25" s="57"/>
    </row>
    <row r="26" spans="1:11" ht="19.5" customHeight="1" x14ac:dyDescent="0.15">
      <c r="A26" s="5" t="s">
        <v>9</v>
      </c>
      <c r="B26" s="72">
        <v>1</v>
      </c>
      <c r="C26" s="64" t="s">
        <v>39</v>
      </c>
      <c r="D26" s="73" t="s">
        <v>40</v>
      </c>
      <c r="E26" s="56"/>
      <c r="F26" s="56">
        <v>401</v>
      </c>
      <c r="G26" s="5" t="s">
        <v>41</v>
      </c>
      <c r="H26" s="64">
        <v>1</v>
      </c>
      <c r="I26" s="64" t="str">
        <f>IFERROR(VLOOKUP(F26,男データ!$P:$T,4,FALSE),"")</f>
        <v/>
      </c>
      <c r="J26" s="65" t="str">
        <f>IFERROR(VLOOKUP(F26,男データ!$P:$T,5,FALSE),"")</f>
        <v/>
      </c>
    </row>
    <row r="27" spans="1:11" ht="19.5" customHeight="1" x14ac:dyDescent="0.15">
      <c r="A27" s="5" t="s">
        <v>15</v>
      </c>
      <c r="B27" s="58">
        <v>2</v>
      </c>
      <c r="C27" s="54" t="s">
        <v>39</v>
      </c>
      <c r="D27" s="59" t="s">
        <v>40</v>
      </c>
      <c r="E27" s="56"/>
      <c r="F27" s="56">
        <v>402</v>
      </c>
      <c r="G27" s="5" t="s">
        <v>14</v>
      </c>
      <c r="H27" s="54">
        <v>2</v>
      </c>
      <c r="I27" s="54" t="str">
        <f>IFERROR(VLOOKUP(F27,男データ!$P:$T,4,FALSE),"")</f>
        <v/>
      </c>
      <c r="J27" s="55" t="str">
        <f>IFERROR(VLOOKUP(F27,男データ!$P:$T,5,FALSE),"")</f>
        <v/>
      </c>
    </row>
    <row r="28" spans="1:11" ht="19.5" customHeight="1" thickBot="1" x14ac:dyDescent="0.2">
      <c r="A28" s="5" t="s">
        <v>4</v>
      </c>
      <c r="B28" s="70">
        <v>3</v>
      </c>
      <c r="C28" s="68" t="s">
        <v>39</v>
      </c>
      <c r="D28" s="71" t="s">
        <v>40</v>
      </c>
      <c r="E28" s="56"/>
      <c r="F28" s="56">
        <v>403</v>
      </c>
      <c r="G28" s="5" t="s">
        <v>43</v>
      </c>
      <c r="H28" s="54">
        <v>3</v>
      </c>
      <c r="I28" s="54" t="str">
        <f>IFERROR(VLOOKUP(F28,男データ!$P:$T,4,FALSE),"")</f>
        <v/>
      </c>
      <c r="J28" s="55" t="str">
        <f>IFERROR(VLOOKUP(F28,男データ!$P:$T,5,FALSE),"")</f>
        <v/>
      </c>
    </row>
    <row r="29" spans="1:11" ht="19.5" customHeight="1" x14ac:dyDescent="0.15">
      <c r="A29" s="74" t="s">
        <v>9</v>
      </c>
      <c r="B29" s="52">
        <v>1</v>
      </c>
      <c r="C29" s="52" t="str">
        <f>IFERROR(VLOOKUP(E29,男データ!$O:$S,5,FALSE),"")</f>
        <v/>
      </c>
      <c r="D29" s="75" t="str">
        <f>IFERROR(VLOOKUP(E29,男データ!$O:$T,6,FALSE),"")</f>
        <v/>
      </c>
      <c r="E29" s="56">
        <v>11501</v>
      </c>
      <c r="F29" s="56">
        <v>404</v>
      </c>
      <c r="G29" s="5" t="s">
        <v>21</v>
      </c>
      <c r="H29" s="54">
        <v>4</v>
      </c>
      <c r="I29" s="54" t="str">
        <f>IFERROR(VLOOKUP(F29,男データ!$P:$T,4,FALSE),"")</f>
        <v/>
      </c>
      <c r="J29" s="55" t="str">
        <f>IFERROR(VLOOKUP(F29,男データ!$P:$T,5,FALSE),"")</f>
        <v/>
      </c>
    </row>
    <row r="30" spans="1:11" ht="19.5" customHeight="1" x14ac:dyDescent="0.15">
      <c r="A30" s="5" t="s">
        <v>16</v>
      </c>
      <c r="B30" s="54">
        <v>2</v>
      </c>
      <c r="C30" s="54" t="str">
        <f>IFERROR(VLOOKUP(E30,男データ!$O:$S,5,FALSE),"")</f>
        <v/>
      </c>
      <c r="D30" s="55" t="str">
        <f>IFERROR(VLOOKUP(E30,男データ!$O:$T,6,FALSE),"")</f>
        <v/>
      </c>
      <c r="E30" s="56">
        <v>11502</v>
      </c>
      <c r="F30" s="56">
        <v>410</v>
      </c>
      <c r="G30" s="5" t="s">
        <v>44</v>
      </c>
      <c r="H30" s="54" t="s">
        <v>7</v>
      </c>
      <c r="I30" s="54" t="str">
        <f>IFERROR(VLOOKUP(F30,男データ!$P:$T,4,FALSE),"")</f>
        <v/>
      </c>
      <c r="J30" s="55" t="str">
        <f>IFERROR(VLOOKUP(F30,男データ!$P:$T,5,FALSE),"")</f>
        <v/>
      </c>
    </row>
    <row r="31" spans="1:11" ht="19.5" customHeight="1" thickBot="1" x14ac:dyDescent="0.2">
      <c r="A31" s="60" t="s">
        <v>5</v>
      </c>
      <c r="B31" s="61">
        <v>3</v>
      </c>
      <c r="C31" s="61" t="str">
        <f>IFERROR(VLOOKUP(E31,男データ!$O:$S,5,FALSE),"")</f>
        <v/>
      </c>
      <c r="D31" s="76" t="str">
        <f>IFERROR(VLOOKUP(E31,男データ!$O:$T,6,FALSE),"")</f>
        <v/>
      </c>
      <c r="E31" s="56">
        <v>11503</v>
      </c>
      <c r="F31" s="56">
        <v>411</v>
      </c>
      <c r="G31" s="5" t="s">
        <v>43</v>
      </c>
      <c r="H31" s="68" t="s">
        <v>7</v>
      </c>
      <c r="I31" s="68" t="str">
        <f>IFERROR(VLOOKUP(F31,男データ!$P:$T,4,FALSE),"")</f>
        <v/>
      </c>
      <c r="J31" s="69" t="str">
        <f>IFERROR(VLOOKUP(F31,男データ!$P:$T,5,FALSE),"")</f>
        <v/>
      </c>
    </row>
    <row r="32" spans="1:11" ht="19.5" customHeight="1" x14ac:dyDescent="0.15">
      <c r="A32" s="5" t="s">
        <v>13</v>
      </c>
      <c r="B32" s="64">
        <v>1</v>
      </c>
      <c r="C32" s="64" t="str">
        <f>IFERROR(VLOOKUP(E32,男データ!$O:$S,5,FALSE),"")</f>
        <v/>
      </c>
      <c r="D32" s="65" t="str">
        <f>IFERROR(VLOOKUP(E32,男データ!$O:$T,6,FALSE),"")</f>
        <v/>
      </c>
      <c r="E32" s="56">
        <v>30101</v>
      </c>
      <c r="F32" s="56">
        <v>801</v>
      </c>
      <c r="G32" s="74" t="s">
        <v>45</v>
      </c>
      <c r="H32" s="52">
        <v>1</v>
      </c>
      <c r="I32" s="52" t="str">
        <f>IFERROR(VLOOKUP(F32,男データ!$Q:$T,3,FALSE),"")</f>
        <v/>
      </c>
      <c r="J32" s="75" t="str">
        <f>IFERROR(VLOOKUP(F32,男データ!$Q:$T,4,FALSE),"")</f>
        <v/>
      </c>
    </row>
    <row r="33" spans="1:10" ht="19.5" customHeight="1" x14ac:dyDescent="0.15">
      <c r="A33" s="5" t="s">
        <v>11</v>
      </c>
      <c r="B33" s="54">
        <v>2</v>
      </c>
      <c r="C33" s="54" t="str">
        <f>IFERROR(VLOOKUP(E33,男データ!$O:$S,5,FALSE),"")</f>
        <v/>
      </c>
      <c r="D33" s="55" t="str">
        <f>IFERROR(VLOOKUP(E33,男データ!$O:$T,6,FALSE),"")</f>
        <v/>
      </c>
      <c r="E33" s="56">
        <v>30102</v>
      </c>
      <c r="F33" s="56">
        <v>802</v>
      </c>
      <c r="G33" s="5" t="s">
        <v>15</v>
      </c>
      <c r="H33" s="54">
        <v>2</v>
      </c>
      <c r="I33" s="54" t="str">
        <f>IFERROR(VLOOKUP(F33,男データ!$Q:$T,3,FALSE),"")</f>
        <v/>
      </c>
      <c r="J33" s="55" t="str">
        <f>IFERROR(VLOOKUP(F33,男データ!$Q:$T,4,FALSE),"")</f>
        <v/>
      </c>
    </row>
    <row r="34" spans="1:10" ht="19.5" customHeight="1" thickBot="1" x14ac:dyDescent="0.2">
      <c r="A34" s="5"/>
      <c r="B34" s="68">
        <v>3</v>
      </c>
      <c r="C34" s="68" t="str">
        <f>IFERROR(VLOOKUP(E34,男データ!$O:$S,5,FALSE),"")</f>
        <v/>
      </c>
      <c r="D34" s="69" t="str">
        <f>IFERROR(VLOOKUP(E34,男データ!$O:$T,6,FALSE),"")</f>
        <v/>
      </c>
      <c r="E34" s="56">
        <v>30103</v>
      </c>
      <c r="F34" s="56">
        <v>803</v>
      </c>
      <c r="G34" s="5" t="s">
        <v>41</v>
      </c>
      <c r="H34" s="54">
        <v>3</v>
      </c>
      <c r="I34" s="54" t="str">
        <f>IFERROR(VLOOKUP(F34,男データ!$Q:$T,3,FALSE),"")</f>
        <v/>
      </c>
      <c r="J34" s="55" t="str">
        <f>IFERROR(VLOOKUP(F34,男データ!$Q:$T,4,FALSE),"")</f>
        <v/>
      </c>
    </row>
    <row r="35" spans="1:10" ht="19.5" customHeight="1" x14ac:dyDescent="0.15">
      <c r="A35" s="74" t="s">
        <v>13</v>
      </c>
      <c r="B35" s="52">
        <v>1</v>
      </c>
      <c r="C35" s="52" t="str">
        <f>IFERROR(VLOOKUP(E35,男データ!$O:$S,5,FALSE),"")</f>
        <v/>
      </c>
      <c r="D35" s="75" t="str">
        <f>IFERROR(VLOOKUP(E35,男データ!$O:$T,6,FALSE),"")</f>
        <v/>
      </c>
      <c r="E35" s="56">
        <v>30201</v>
      </c>
      <c r="F35" s="56">
        <v>804</v>
      </c>
      <c r="G35" s="5" t="s">
        <v>21</v>
      </c>
      <c r="H35" s="54">
        <v>4</v>
      </c>
      <c r="I35" s="54" t="str">
        <f>IFERROR(VLOOKUP(F35,男データ!$Q:$T,3,FALSE),"")</f>
        <v/>
      </c>
      <c r="J35" s="55" t="str">
        <f>IFERROR(VLOOKUP(F35,男データ!$Q:$T,4,FALSE),"")</f>
        <v/>
      </c>
    </row>
    <row r="36" spans="1:10" ht="19.5" customHeight="1" x14ac:dyDescent="0.15">
      <c r="A36" s="5" t="s">
        <v>12</v>
      </c>
      <c r="B36" s="54">
        <v>2</v>
      </c>
      <c r="C36" s="54" t="str">
        <f>IFERROR(VLOOKUP(E36,男データ!$O:$S,5,FALSE),"")</f>
        <v/>
      </c>
      <c r="D36" s="55" t="str">
        <f>IFERROR(VLOOKUP(E36,男データ!$O:$T,6,FALSE),"")</f>
        <v/>
      </c>
      <c r="E36" s="56">
        <v>30202</v>
      </c>
      <c r="F36" s="56">
        <v>810</v>
      </c>
      <c r="G36" s="5" t="s">
        <v>46</v>
      </c>
      <c r="H36" s="54" t="s">
        <v>7</v>
      </c>
      <c r="I36" s="54" t="str">
        <f>IFERROR(VLOOKUP(F36,男データ!$Q:$T,3,FALSE),"")</f>
        <v/>
      </c>
      <c r="J36" s="55" t="str">
        <f>IFERROR(VLOOKUP(F36,男データ!$Q:$T,4,FALSE),"")</f>
        <v/>
      </c>
    </row>
    <row r="37" spans="1:10" ht="19.5" customHeight="1" thickBot="1" x14ac:dyDescent="0.2">
      <c r="A37" s="60"/>
      <c r="B37" s="61">
        <v>3</v>
      </c>
      <c r="C37" s="61" t="str">
        <f>IFERROR(VLOOKUP(E37,男データ!$O:$S,5,FALSE),"")</f>
        <v/>
      </c>
      <c r="D37" s="76" t="str">
        <f>IFERROR(VLOOKUP(E37,男データ!$O:$T,6,FALSE),"")</f>
        <v/>
      </c>
      <c r="E37" s="56">
        <v>30203</v>
      </c>
      <c r="F37" s="56">
        <v>811</v>
      </c>
      <c r="G37" s="60" t="s">
        <v>46</v>
      </c>
      <c r="H37" s="61" t="s">
        <v>7</v>
      </c>
      <c r="I37" s="61" t="str">
        <f>IFERROR(VLOOKUP(F37,男データ!$Q:$T,3,FALSE),"")</f>
        <v/>
      </c>
      <c r="J37" s="76" t="str">
        <f>IFERROR(VLOOKUP(F37,男データ!$Q:$T,4,FALSE),"")</f>
        <v/>
      </c>
    </row>
    <row r="38" spans="1:10" ht="19.5" customHeight="1" x14ac:dyDescent="0.15">
      <c r="A38" s="5" t="s">
        <v>17</v>
      </c>
      <c r="B38" s="64">
        <v>1</v>
      </c>
      <c r="C38" s="64" t="str">
        <f>IFERROR(VLOOKUP(E38,男データ!$O:$S,5,FALSE),"")</f>
        <v/>
      </c>
      <c r="D38" s="65" t="str">
        <f>IFERROR(VLOOKUP(E38,男データ!$O:$T,6,FALSE),"")</f>
        <v/>
      </c>
      <c r="E38" s="56">
        <v>20101</v>
      </c>
      <c r="F38" s="56">
        <v>601</v>
      </c>
      <c r="G38" s="5" t="s">
        <v>47</v>
      </c>
      <c r="H38" s="64">
        <v>1</v>
      </c>
      <c r="I38" s="64" t="str">
        <f>IFERROR(VLOOKUP(F38,男データ!$R:$T,2,FALSE),"")</f>
        <v/>
      </c>
      <c r="J38" s="65" t="str">
        <f>IFERROR(VLOOKUP(F38,男データ!$R:$T,3,FALSE),"")</f>
        <v/>
      </c>
    </row>
    <row r="39" spans="1:10" ht="19.5" customHeight="1" x14ac:dyDescent="0.15">
      <c r="A39" s="5" t="s">
        <v>11</v>
      </c>
      <c r="B39" s="54">
        <v>2</v>
      </c>
      <c r="C39" s="54" t="str">
        <f>IFERROR(VLOOKUP(E39,男データ!$O:$S,5,FALSE),"")</f>
        <v/>
      </c>
      <c r="D39" s="55" t="str">
        <f>IFERROR(VLOOKUP(E39,男データ!$O:$T,6,FALSE),"")</f>
        <v/>
      </c>
      <c r="E39" s="56">
        <v>20102</v>
      </c>
      <c r="F39" s="56">
        <v>602</v>
      </c>
      <c r="G39" s="5" t="s">
        <v>14</v>
      </c>
      <c r="H39" s="54">
        <v>2</v>
      </c>
      <c r="I39" s="54" t="str">
        <f>IFERROR(VLOOKUP(F39,男データ!$R:$T,2,FALSE),"")</f>
        <v/>
      </c>
      <c r="J39" s="55" t="str">
        <f>IFERROR(VLOOKUP(F39,男データ!$R:$T,3,FALSE),"")</f>
        <v/>
      </c>
    </row>
    <row r="40" spans="1:10" ht="19.5" customHeight="1" thickBot="1" x14ac:dyDescent="0.2">
      <c r="A40" s="5"/>
      <c r="B40" s="68">
        <v>3</v>
      </c>
      <c r="C40" s="68" t="str">
        <f>IFERROR(VLOOKUP(E40,男データ!$O:$S,5,FALSE),"")</f>
        <v/>
      </c>
      <c r="D40" s="69" t="str">
        <f>IFERROR(VLOOKUP(E40,男データ!$O:$T,6,FALSE),"")</f>
        <v/>
      </c>
      <c r="E40" s="56">
        <v>20103</v>
      </c>
      <c r="F40" s="56">
        <v>603</v>
      </c>
      <c r="G40" s="5" t="s">
        <v>41</v>
      </c>
      <c r="H40" s="54">
        <v>3</v>
      </c>
      <c r="I40" s="54" t="str">
        <f>IFERROR(VLOOKUP(F40,男データ!$R:$T,2,FALSE),"")</f>
        <v/>
      </c>
      <c r="J40" s="55" t="str">
        <f>IFERROR(VLOOKUP(F40,男データ!$R:$T,3,FALSE),"")</f>
        <v/>
      </c>
    </row>
    <row r="41" spans="1:10" ht="19.5" customHeight="1" x14ac:dyDescent="0.15">
      <c r="A41" s="74" t="s">
        <v>17</v>
      </c>
      <c r="B41" s="52">
        <v>1</v>
      </c>
      <c r="C41" s="52" t="str">
        <f>IFERROR(VLOOKUP(E41,男データ!$O:$S,5,FALSE),"")</f>
        <v/>
      </c>
      <c r="D41" s="75" t="str">
        <f>IFERROR(VLOOKUP(E41,男データ!$O:$T,6,FALSE),"")</f>
        <v/>
      </c>
      <c r="E41" s="56">
        <v>20201</v>
      </c>
      <c r="F41" s="56">
        <v>604</v>
      </c>
      <c r="G41" s="5" t="s">
        <v>8</v>
      </c>
      <c r="H41" s="54">
        <v>4</v>
      </c>
      <c r="I41" s="54" t="str">
        <f>IFERROR(VLOOKUP(F41,男データ!$R:$T,2,FALSE),"")</f>
        <v/>
      </c>
      <c r="J41" s="55" t="str">
        <f>IFERROR(VLOOKUP(F41,男データ!$R:$T,3,FALSE),"")</f>
        <v/>
      </c>
    </row>
    <row r="42" spans="1:10" ht="19.5" customHeight="1" x14ac:dyDescent="0.15">
      <c r="A42" s="5" t="s">
        <v>18</v>
      </c>
      <c r="B42" s="54">
        <v>2</v>
      </c>
      <c r="C42" s="54" t="str">
        <f>IFERROR(VLOOKUP(E42,男データ!$O:$S,5,FALSE),"")</f>
        <v/>
      </c>
      <c r="D42" s="55" t="str">
        <f>IFERROR(VLOOKUP(E42,男データ!$O:$T,6,FALSE),"")</f>
        <v/>
      </c>
      <c r="E42" s="56">
        <v>20202</v>
      </c>
      <c r="F42" s="56">
        <v>610</v>
      </c>
      <c r="G42" s="5" t="s">
        <v>43</v>
      </c>
      <c r="H42" s="54" t="s">
        <v>7</v>
      </c>
      <c r="I42" s="54" t="str">
        <f>IFERROR(VLOOKUP(F42,男データ!$R:$T,2,FALSE),"")</f>
        <v/>
      </c>
      <c r="J42" s="55" t="str">
        <f>IFERROR(VLOOKUP(F42,男データ!$R:$T,3,FALSE),"")</f>
        <v/>
      </c>
    </row>
    <row r="43" spans="1:10" ht="19.5" customHeight="1" thickBot="1" x14ac:dyDescent="0.2">
      <c r="A43" s="60"/>
      <c r="B43" s="61">
        <v>3</v>
      </c>
      <c r="C43" s="61" t="str">
        <f>IFERROR(VLOOKUP(E43,男データ!$O:$S,5,FALSE),"")</f>
        <v/>
      </c>
      <c r="D43" s="62" t="str">
        <f>IFERROR(VLOOKUP(E43,男データ!$O:$T,6,FALSE),"")</f>
        <v/>
      </c>
      <c r="E43" s="56">
        <v>20203</v>
      </c>
      <c r="F43" s="56">
        <v>611</v>
      </c>
      <c r="G43" s="5" t="s">
        <v>41</v>
      </c>
      <c r="H43" s="54" t="s">
        <v>7</v>
      </c>
      <c r="I43" s="54" t="str">
        <f>IFERROR(VLOOKUP(F43,男データ!$R:$T,2,FALSE),"")</f>
        <v/>
      </c>
      <c r="J43" s="55" t="str">
        <f>IFERROR(VLOOKUP(F43,男データ!$R:$T,3,FALSE),"")</f>
        <v/>
      </c>
    </row>
    <row r="44" spans="1:10" ht="19.5" customHeight="1" x14ac:dyDescent="0.15">
      <c r="A44" s="3"/>
      <c r="B44" s="3"/>
      <c r="C44" s="3"/>
      <c r="D44" s="3"/>
      <c r="E44" s="3"/>
      <c r="F44" s="56">
        <v>612</v>
      </c>
      <c r="G44" s="5"/>
      <c r="H44" s="54" t="s">
        <v>7</v>
      </c>
      <c r="I44" s="54" t="str">
        <f>IFERROR(VLOOKUP(F44,男データ!$R:$T,2,FALSE),"")</f>
        <v/>
      </c>
      <c r="J44" s="55" t="str">
        <f>IFERROR(VLOOKUP(F44,男データ!$R:$T,3,FALSE),"")</f>
        <v/>
      </c>
    </row>
    <row r="45" spans="1:10" ht="19.5" customHeight="1" thickBot="1" x14ac:dyDescent="0.2">
      <c r="A45" s="3"/>
      <c r="B45" s="3"/>
      <c r="C45" s="3"/>
      <c r="D45" s="3"/>
      <c r="E45" s="3"/>
      <c r="F45" s="56">
        <v>613</v>
      </c>
      <c r="G45" s="60"/>
      <c r="H45" s="61" t="s">
        <v>7</v>
      </c>
      <c r="I45" s="61" t="str">
        <f>IFERROR(VLOOKUP(F45,男データ!$R:$T,2,FALSE),"")</f>
        <v/>
      </c>
      <c r="J45" s="62" t="str">
        <f>IFERROR(VLOOKUP(F45,男データ!$R:$T,3,FALSE),"")</f>
        <v/>
      </c>
    </row>
    <row r="48" spans="1:10" hidden="1" x14ac:dyDescent="0.15">
      <c r="A48" s="126" t="s">
        <v>26</v>
      </c>
      <c r="B48" s="126"/>
      <c r="C48" s="126"/>
      <c r="D48" s="126"/>
      <c r="E48" s="126"/>
      <c r="F48" s="126"/>
      <c r="G48" s="126"/>
      <c r="H48" s="126"/>
      <c r="I48" s="126"/>
      <c r="J48" s="126"/>
    </row>
    <row r="49" spans="1:9" x14ac:dyDescent="0.15">
      <c r="A49" s="126" t="s">
        <v>27</v>
      </c>
      <c r="B49" s="126"/>
      <c r="C49" s="126"/>
      <c r="D49" s="126"/>
      <c r="E49" s="126"/>
      <c r="F49" s="126"/>
      <c r="G49" s="126"/>
      <c r="H49" s="126"/>
      <c r="I49" s="126"/>
    </row>
  </sheetData>
  <mergeCells count="8">
    <mergeCell ref="A48:J48"/>
    <mergeCell ref="A49:I49"/>
    <mergeCell ref="A3:J3"/>
    <mergeCell ref="A6:J6"/>
    <mergeCell ref="A13:B13"/>
    <mergeCell ref="G13:H13"/>
    <mergeCell ref="A4:J4"/>
    <mergeCell ref="G8:I8"/>
  </mergeCells>
  <phoneticPr fontId="1"/>
  <pageMargins left="0.78740157480314965" right="0.78740157480314965" top="0.74803149606299213" bottom="0.78740157480314965" header="0.51181102362204722" footer="0.51181102362204722"/>
  <pageSetup paperSize="9" scale="92" orientation="portrait"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K49"/>
  <sheetViews>
    <sheetView zoomScaleNormal="100" workbookViewId="0">
      <selection activeCell="A4" sqref="A4:J4"/>
    </sheetView>
  </sheetViews>
  <sheetFormatPr defaultRowHeight="13.5" x14ac:dyDescent="0.15"/>
  <cols>
    <col min="1" max="1" width="12.5" customWidth="1"/>
    <col min="2" max="2" width="3.125" customWidth="1"/>
    <col min="3" max="3" width="19.625" customWidth="1"/>
    <col min="4" max="4" width="4.75" customWidth="1"/>
    <col min="5" max="6" width="5.625" customWidth="1"/>
    <col min="7" max="7" width="12.5" customWidth="1"/>
    <col min="8" max="8" width="3.125" customWidth="1"/>
    <col min="9" max="9" width="19.625" customWidth="1"/>
    <col min="10" max="10" width="4.75" customWidth="1"/>
    <col min="12" max="12" width="0" hidden="1" customWidth="1"/>
  </cols>
  <sheetData>
    <row r="1" spans="1:11" x14ac:dyDescent="0.15">
      <c r="A1" t="s">
        <v>95</v>
      </c>
    </row>
    <row r="3" spans="1:11" ht="18.75" x14ac:dyDescent="0.15">
      <c r="A3" s="127" t="s">
        <v>253</v>
      </c>
      <c r="B3" s="127"/>
      <c r="C3" s="127"/>
      <c r="D3" s="127"/>
      <c r="E3" s="127"/>
      <c r="F3" s="127"/>
      <c r="G3" s="127"/>
      <c r="H3" s="127"/>
      <c r="I3" s="127"/>
      <c r="J3" s="127"/>
    </row>
    <row r="4" spans="1:11" ht="18.75" x14ac:dyDescent="0.15">
      <c r="A4" s="127"/>
      <c r="B4" s="127"/>
      <c r="C4" s="127"/>
      <c r="D4" s="127"/>
      <c r="E4" s="127"/>
      <c r="F4" s="127"/>
      <c r="G4" s="127"/>
      <c r="H4" s="127"/>
      <c r="I4" s="127"/>
      <c r="J4" s="127"/>
    </row>
    <row r="5" spans="1:11" ht="13.5" customHeight="1" x14ac:dyDescent="0.15"/>
    <row r="6" spans="1:11" ht="17.25" x14ac:dyDescent="0.2">
      <c r="A6" s="128" t="s">
        <v>25</v>
      </c>
      <c r="B6" s="128"/>
      <c r="C6" s="128"/>
      <c r="D6" s="128"/>
      <c r="E6" s="128"/>
      <c r="F6" s="128"/>
      <c r="G6" s="128"/>
      <c r="H6" s="128"/>
      <c r="I6" s="128"/>
      <c r="J6" s="128"/>
    </row>
    <row r="7" spans="1:11" ht="13.5" customHeight="1" x14ac:dyDescent="0.2">
      <c r="A7" s="50"/>
      <c r="B7" s="50"/>
      <c r="C7" s="50"/>
      <c r="D7" s="50"/>
      <c r="E7" s="50"/>
      <c r="F7" s="50"/>
      <c r="G7" s="50"/>
      <c r="H7" s="50"/>
      <c r="I7" s="50"/>
      <c r="J7" s="50"/>
    </row>
    <row r="8" spans="1:11" ht="13.5" customHeight="1" x14ac:dyDescent="0.15">
      <c r="G8" s="119" t="str">
        <f>IF('別紙１(男)'!C7="","",'別紙１(男)'!C7)</f>
        <v>北海道大谷室蘭高等学校</v>
      </c>
      <c r="H8" s="119"/>
      <c r="I8" s="119"/>
    </row>
    <row r="9" spans="1:11" ht="13.5" customHeight="1" x14ac:dyDescent="0.15">
      <c r="A9" t="s">
        <v>2</v>
      </c>
    </row>
    <row r="10" spans="1:11" ht="13.5" customHeight="1" x14ac:dyDescent="0.15"/>
    <row r="11" spans="1:11" ht="13.5" customHeight="1" x14ac:dyDescent="0.15"/>
    <row r="12" spans="1:11" ht="13.5" customHeight="1" thickBot="1" x14ac:dyDescent="0.2">
      <c r="I12" s="51"/>
    </row>
    <row r="13" spans="1:11" ht="14.25" customHeight="1" thickBot="1" x14ac:dyDescent="0.2">
      <c r="A13" s="129" t="s">
        <v>22</v>
      </c>
      <c r="B13" s="130"/>
      <c r="C13" s="66" t="s">
        <v>23</v>
      </c>
      <c r="D13" s="67" t="s">
        <v>3</v>
      </c>
      <c r="E13" s="2"/>
      <c r="F13" s="2"/>
      <c r="G13" s="129" t="s">
        <v>22</v>
      </c>
      <c r="H13" s="130"/>
      <c r="I13" s="66" t="s">
        <v>23</v>
      </c>
      <c r="J13" s="67" t="s">
        <v>3</v>
      </c>
    </row>
    <row r="14" spans="1:11" ht="19.5" customHeight="1" thickTop="1" x14ac:dyDescent="0.15">
      <c r="A14" s="5" t="s">
        <v>9</v>
      </c>
      <c r="B14" s="63">
        <v>1</v>
      </c>
      <c r="C14" s="64" t="str">
        <f>IFERROR(VLOOKUP(E14,女データ!$O:$S,5,FALSE),"")</f>
        <v/>
      </c>
      <c r="D14" s="65" t="str">
        <f>IFERROR(VLOOKUP(E14,女データ!$O:$T,6,FALSE),"")</f>
        <v/>
      </c>
      <c r="E14" s="56">
        <v>10051</v>
      </c>
      <c r="F14" s="56">
        <v>40101</v>
      </c>
      <c r="G14" s="5" t="s">
        <v>19</v>
      </c>
      <c r="H14" s="64">
        <v>1</v>
      </c>
      <c r="I14" s="64" t="str">
        <f>IFERROR(VLOOKUP(F14,女データ!$O:$T,5,FALSE),"")</f>
        <v/>
      </c>
      <c r="J14" s="65" t="str">
        <f>IFERROR(VLOOKUP(F14,女データ!$O:$T,6,FALSE),"")</f>
        <v/>
      </c>
      <c r="K14" s="57"/>
    </row>
    <row r="15" spans="1:11" ht="19.5" customHeight="1" x14ac:dyDescent="0.15">
      <c r="A15" s="5" t="s">
        <v>10</v>
      </c>
      <c r="B15" s="53">
        <v>2</v>
      </c>
      <c r="C15" s="54" t="str">
        <f>IFERROR(VLOOKUP(E15,女データ!$O:$S,5,FALSE),"")</f>
        <v/>
      </c>
      <c r="D15" s="55" t="str">
        <f>IFERROR(VLOOKUP(E15,女データ!$O:$T,6,FALSE),"")</f>
        <v/>
      </c>
      <c r="E15" s="56">
        <v>10052</v>
      </c>
      <c r="F15" s="56">
        <v>40102</v>
      </c>
      <c r="G15" s="5" t="s">
        <v>20</v>
      </c>
      <c r="H15" s="54">
        <v>2</v>
      </c>
      <c r="I15" s="54" t="str">
        <f>IFERROR(VLOOKUP(F15,女データ!$O:$T,5,FALSE),"")</f>
        <v/>
      </c>
      <c r="J15" s="55" t="str">
        <f>IFERROR(VLOOKUP(F15,女データ!$O:$T,6,FALSE),"")</f>
        <v/>
      </c>
      <c r="K15" s="57"/>
    </row>
    <row r="16" spans="1:11" ht="19.5" customHeight="1" thickBot="1" x14ac:dyDescent="0.2">
      <c r="A16" s="5"/>
      <c r="B16" s="3">
        <v>3</v>
      </c>
      <c r="C16" s="68" t="str">
        <f>IFERROR(VLOOKUP(E16,女データ!$O:$S,5,FALSE),"")</f>
        <v/>
      </c>
      <c r="D16" s="69" t="str">
        <f>IFERROR(VLOOKUP(E16,女データ!$O:$T,6,FALSE),"")</f>
        <v/>
      </c>
      <c r="E16" s="56">
        <v>10053</v>
      </c>
      <c r="F16" s="56">
        <v>40103</v>
      </c>
      <c r="G16" s="5" t="s">
        <v>35</v>
      </c>
      <c r="H16" s="68">
        <v>3</v>
      </c>
      <c r="I16" s="68" t="str">
        <f>IFERROR(VLOOKUP(F16,女データ!$O:$T,5,FALSE),"")</f>
        <v/>
      </c>
      <c r="J16" s="69" t="str">
        <f>IFERROR(VLOOKUP(F16,女データ!$O:$T,6,FALSE),"")</f>
        <v/>
      </c>
      <c r="K16" s="57"/>
    </row>
    <row r="17" spans="1:11" ht="19.5" customHeight="1" x14ac:dyDescent="0.15">
      <c r="A17" s="74" t="s">
        <v>9</v>
      </c>
      <c r="B17" s="52">
        <v>1</v>
      </c>
      <c r="C17" s="52" t="str">
        <f>IFERROR(VLOOKUP(E17,女データ!$O:$S,5,FALSE),"")</f>
        <v/>
      </c>
      <c r="D17" s="75" t="str">
        <f>IFERROR(VLOOKUP(E17,女データ!$O:$T,6,FALSE),"")</f>
        <v/>
      </c>
      <c r="E17" s="56">
        <v>10101</v>
      </c>
      <c r="F17" s="56">
        <v>40201</v>
      </c>
      <c r="G17" s="74" t="s">
        <v>19</v>
      </c>
      <c r="H17" s="52">
        <v>1</v>
      </c>
      <c r="I17" s="52" t="str">
        <f>IFERROR(VLOOKUP(F17,女データ!$O:$T,5,FALSE),"")</f>
        <v/>
      </c>
      <c r="J17" s="75" t="str">
        <f>IFERROR(VLOOKUP(F17,女データ!$O:$T,6,FALSE),"")</f>
        <v/>
      </c>
      <c r="K17" s="57"/>
    </row>
    <row r="18" spans="1:11" ht="19.5" customHeight="1" x14ac:dyDescent="0.15">
      <c r="A18" s="5" t="s">
        <v>11</v>
      </c>
      <c r="B18" s="54">
        <v>2</v>
      </c>
      <c r="C18" s="54" t="str">
        <f>IFERROR(VLOOKUP(E18,女データ!$O:$S,5,FALSE),"")</f>
        <v/>
      </c>
      <c r="D18" s="55" t="str">
        <f>IFERROR(VLOOKUP(E18,女データ!$O:$T,6,FALSE),"")</f>
        <v/>
      </c>
      <c r="E18" s="56">
        <v>10102</v>
      </c>
      <c r="F18" s="56">
        <v>40202</v>
      </c>
      <c r="G18" s="5" t="s">
        <v>12</v>
      </c>
      <c r="H18" s="54">
        <v>2</v>
      </c>
      <c r="I18" s="54" t="str">
        <f>IFERROR(VLOOKUP(F18,女データ!$O:$T,5,FALSE),"")</f>
        <v/>
      </c>
      <c r="J18" s="55" t="str">
        <f>IFERROR(VLOOKUP(F18,女データ!$O:$T,6,FALSE),"")</f>
        <v/>
      </c>
      <c r="K18" s="57"/>
    </row>
    <row r="19" spans="1:11" ht="19.5" customHeight="1" thickBot="1" x14ac:dyDescent="0.2">
      <c r="A19" s="60"/>
      <c r="B19" s="61">
        <v>3</v>
      </c>
      <c r="C19" s="61" t="str">
        <f>IFERROR(VLOOKUP(E19,女データ!$O:$S,5,FALSE),"")</f>
        <v/>
      </c>
      <c r="D19" s="76" t="str">
        <f>IFERROR(VLOOKUP(E19,女データ!$O:$T,6,FALSE),"")</f>
        <v/>
      </c>
      <c r="E19" s="56">
        <v>10103</v>
      </c>
      <c r="F19" s="56">
        <v>40203</v>
      </c>
      <c r="G19" s="60" t="s">
        <v>35</v>
      </c>
      <c r="H19" s="61">
        <v>3</v>
      </c>
      <c r="I19" s="61" t="str">
        <f>IFERROR(VLOOKUP(F19,女データ!$O:$T,5,FALSE),"")</f>
        <v/>
      </c>
      <c r="J19" s="76" t="str">
        <f>IFERROR(VLOOKUP(F19,女データ!$O:$T,6,FALSE),"")</f>
        <v/>
      </c>
      <c r="K19" s="57"/>
    </row>
    <row r="20" spans="1:11" ht="19.5" customHeight="1" x14ac:dyDescent="0.15">
      <c r="A20" s="5" t="s">
        <v>9</v>
      </c>
      <c r="B20" s="64">
        <v>1</v>
      </c>
      <c r="C20" s="64" t="str">
        <f>IFERROR(VLOOKUP(E20,女データ!$O:$S,5,FALSE),"")</f>
        <v/>
      </c>
      <c r="D20" s="65" t="str">
        <f>IFERROR(VLOOKUP(E20,女データ!$O:$T,6,FALSE),"")</f>
        <v/>
      </c>
      <c r="E20" s="56">
        <v>10201</v>
      </c>
      <c r="F20" s="56">
        <v>50201</v>
      </c>
      <c r="G20" s="5" t="s">
        <v>6</v>
      </c>
      <c r="H20" s="64">
        <v>1</v>
      </c>
      <c r="I20" s="64" t="str">
        <f>IFERROR(VLOOKUP(F20,女データ!$O:$T,5,FALSE),"")</f>
        <v/>
      </c>
      <c r="J20" s="65" t="str">
        <f>IFERROR(VLOOKUP(F20,女データ!$O:$T,6,FALSE),"")</f>
        <v/>
      </c>
      <c r="K20" s="57"/>
    </row>
    <row r="21" spans="1:11" ht="19.5" customHeight="1" x14ac:dyDescent="0.15">
      <c r="A21" s="5" t="s">
        <v>12</v>
      </c>
      <c r="B21" s="54">
        <v>2</v>
      </c>
      <c r="C21" s="54" t="str">
        <f>IFERROR(VLOOKUP(E21,女データ!$O:$S,5,FALSE),"")</f>
        <v/>
      </c>
      <c r="D21" s="55" t="str">
        <f>IFERROR(VLOOKUP(E21,女データ!$O:$T,6,FALSE),"")</f>
        <v/>
      </c>
      <c r="E21" s="56">
        <v>10202</v>
      </c>
      <c r="F21" s="56">
        <v>50202</v>
      </c>
      <c r="G21" s="5" t="s">
        <v>12</v>
      </c>
      <c r="H21" s="54">
        <v>2</v>
      </c>
      <c r="I21" s="54" t="str">
        <f>IFERROR(VLOOKUP(F21,女データ!$O:$T,5,FALSE),"")</f>
        <v/>
      </c>
      <c r="J21" s="55" t="str">
        <f>IFERROR(VLOOKUP(F21,女データ!$O:$T,6,FALSE),"")</f>
        <v/>
      </c>
      <c r="K21" s="57"/>
    </row>
    <row r="22" spans="1:11" ht="19.5" customHeight="1" thickBot="1" x14ac:dyDescent="0.2">
      <c r="A22" s="5"/>
      <c r="B22" s="68">
        <v>3</v>
      </c>
      <c r="C22" s="68" t="str">
        <f>IFERROR(VLOOKUP(E22,女データ!$O:$S,5,FALSE),"")</f>
        <v/>
      </c>
      <c r="D22" s="69" t="str">
        <f>IFERROR(VLOOKUP(E22,女データ!$O:$T,6,FALSE),"")</f>
        <v/>
      </c>
      <c r="E22" s="56">
        <v>10203</v>
      </c>
      <c r="F22" s="56">
        <v>50203</v>
      </c>
      <c r="G22" s="5" t="s">
        <v>35</v>
      </c>
      <c r="H22" s="68">
        <v>3</v>
      </c>
      <c r="I22" s="68" t="str">
        <f>IFERROR(VLOOKUP(F22,女データ!$O:$T,5,FALSE),"")</f>
        <v/>
      </c>
      <c r="J22" s="69" t="str">
        <f>IFERROR(VLOOKUP(F22,女データ!$O:$T,6,FALSE),"")</f>
        <v/>
      </c>
      <c r="K22" s="57"/>
    </row>
    <row r="23" spans="1:11" ht="19.5" customHeight="1" x14ac:dyDescent="0.15">
      <c r="A23" s="74" t="s">
        <v>9</v>
      </c>
      <c r="B23" s="52">
        <v>1</v>
      </c>
      <c r="C23" s="52" t="str">
        <f>IFERROR(VLOOKUP(E23,女データ!$O:$S,5,FALSE),"")</f>
        <v/>
      </c>
      <c r="D23" s="75" t="str">
        <f>IFERROR(VLOOKUP(E23,女データ!$O:$T,6,FALSE),"")</f>
        <v/>
      </c>
      <c r="E23" s="56">
        <v>10401</v>
      </c>
      <c r="F23" s="56">
        <v>50401</v>
      </c>
      <c r="G23" s="74" t="s">
        <v>6</v>
      </c>
      <c r="H23" s="52">
        <v>1</v>
      </c>
      <c r="I23" s="52" t="str">
        <f>IFERROR(VLOOKUP(F23,女データ!$O:$T,5,FALSE),"")</f>
        <v/>
      </c>
      <c r="J23" s="75" t="str">
        <f>IFERROR(VLOOKUP(F23,女データ!$O:$T,6,FALSE),"")</f>
        <v/>
      </c>
      <c r="K23" s="57"/>
    </row>
    <row r="24" spans="1:11" ht="19.5" customHeight="1" x14ac:dyDescent="0.15">
      <c r="A24" s="5" t="s">
        <v>14</v>
      </c>
      <c r="B24" s="54">
        <v>2</v>
      </c>
      <c r="C24" s="54" t="str">
        <f>IFERROR(VLOOKUP(E24,女データ!$O:$S,5,FALSE),"")</f>
        <v/>
      </c>
      <c r="D24" s="55" t="str">
        <f>IFERROR(VLOOKUP(E24,女データ!$O:$T,6,FALSE),"")</f>
        <v/>
      </c>
      <c r="E24" s="56">
        <v>10402</v>
      </c>
      <c r="F24" s="56">
        <v>50402</v>
      </c>
      <c r="G24" s="5" t="s">
        <v>14</v>
      </c>
      <c r="H24" s="54">
        <v>2</v>
      </c>
      <c r="I24" s="54" t="str">
        <f>IFERROR(VLOOKUP(F24,女データ!$O:$T,5,FALSE),"")</f>
        <v/>
      </c>
      <c r="J24" s="55" t="str">
        <f>IFERROR(VLOOKUP(F24,女データ!$O:$T,6,FALSE),"")</f>
        <v/>
      </c>
      <c r="K24" s="57"/>
    </row>
    <row r="25" spans="1:11" ht="19.5" customHeight="1" thickBot="1" x14ac:dyDescent="0.2">
      <c r="A25" s="60"/>
      <c r="B25" s="61">
        <v>3</v>
      </c>
      <c r="C25" s="61" t="str">
        <f>IFERROR(VLOOKUP(E25,女データ!$O:$S,5,FALSE),"")</f>
        <v/>
      </c>
      <c r="D25" s="76" t="str">
        <f>IFERROR(VLOOKUP(E25,女データ!$O:$T,6,FALSE),"")</f>
        <v/>
      </c>
      <c r="E25" s="56">
        <v>10403</v>
      </c>
      <c r="F25" s="56">
        <v>50403</v>
      </c>
      <c r="G25" s="60" t="s">
        <v>35</v>
      </c>
      <c r="H25" s="61">
        <v>3</v>
      </c>
      <c r="I25" s="61" t="str">
        <f>IFERROR(VLOOKUP(F25,女データ!$O:$T,5,FALSE),"")</f>
        <v/>
      </c>
      <c r="J25" s="76" t="str">
        <f>IFERROR(VLOOKUP(F25,女データ!$O:$T,6,FALSE),"")</f>
        <v/>
      </c>
      <c r="K25" s="57"/>
    </row>
    <row r="26" spans="1:11" ht="19.5" customHeight="1" x14ac:dyDescent="0.15">
      <c r="A26" s="5" t="s">
        <v>9</v>
      </c>
      <c r="B26" s="72">
        <v>1</v>
      </c>
      <c r="C26" s="64" t="str">
        <f>IFERROR(VLOOKUP(E26,女データ!$O:$S,5,FALSE),"")</f>
        <v/>
      </c>
      <c r="D26" s="73" t="str">
        <f>IFERROR(VLOOKUP(E26,女データ!$O:$T,6,FALSE),"")</f>
        <v/>
      </c>
      <c r="E26" s="56">
        <v>10801</v>
      </c>
      <c r="F26" s="56">
        <v>401</v>
      </c>
      <c r="G26" s="5" t="s">
        <v>35</v>
      </c>
      <c r="H26" s="64">
        <v>1</v>
      </c>
      <c r="I26" s="64" t="str">
        <f>IFERROR(VLOOKUP(F26,女データ!$P:$T,4,FALSE),"")</f>
        <v/>
      </c>
      <c r="J26" s="65" t="str">
        <f>IFERROR(VLOOKUP(F26,女データ!$P:$T,5,FALSE),"")</f>
        <v/>
      </c>
    </row>
    <row r="27" spans="1:11" ht="19.5" customHeight="1" x14ac:dyDescent="0.15">
      <c r="A27" s="5" t="s">
        <v>15</v>
      </c>
      <c r="B27" s="58">
        <v>2</v>
      </c>
      <c r="C27" s="54" t="str">
        <f>IFERROR(VLOOKUP(E27,女データ!$O:$S,5,FALSE),"")</f>
        <v/>
      </c>
      <c r="D27" s="59" t="str">
        <f>IFERROR(VLOOKUP(E27,女データ!$O:$T,6,FALSE),"")</f>
        <v/>
      </c>
      <c r="E27" s="56">
        <v>10802</v>
      </c>
      <c r="F27" s="56">
        <v>402</v>
      </c>
      <c r="G27" s="5" t="s">
        <v>14</v>
      </c>
      <c r="H27" s="54">
        <v>2</v>
      </c>
      <c r="I27" s="54" t="str">
        <f>IFERROR(VLOOKUP(F27,女データ!$P:$T,4,FALSE),"")</f>
        <v/>
      </c>
      <c r="J27" s="55" t="str">
        <f>IFERROR(VLOOKUP(F27,女データ!$P:$T,5,FALSE),"")</f>
        <v/>
      </c>
    </row>
    <row r="28" spans="1:11" ht="19.5" customHeight="1" thickBot="1" x14ac:dyDescent="0.2">
      <c r="A28" s="5" t="s">
        <v>4</v>
      </c>
      <c r="B28" s="70">
        <v>3</v>
      </c>
      <c r="C28" s="68" t="str">
        <f>IFERROR(VLOOKUP(E28,女データ!$O:$S,5,FALSE),"")</f>
        <v/>
      </c>
      <c r="D28" s="71" t="str">
        <f>IFERROR(VLOOKUP(E28,女データ!$O:$T,6,FALSE),"")</f>
        <v/>
      </c>
      <c r="E28" s="56">
        <v>10803</v>
      </c>
      <c r="F28" s="56">
        <v>403</v>
      </c>
      <c r="G28" s="5" t="s">
        <v>35</v>
      </c>
      <c r="H28" s="54">
        <v>3</v>
      </c>
      <c r="I28" s="54" t="str">
        <f>IFERROR(VLOOKUP(F28,女データ!$P:$T,4,FALSE),"")</f>
        <v/>
      </c>
      <c r="J28" s="55" t="str">
        <f>IFERROR(VLOOKUP(F28,女データ!$P:$T,5,FALSE),"")</f>
        <v/>
      </c>
    </row>
    <row r="29" spans="1:11" ht="19.5" customHeight="1" x14ac:dyDescent="0.15">
      <c r="A29" s="74" t="s">
        <v>9</v>
      </c>
      <c r="B29" s="52">
        <v>1</v>
      </c>
      <c r="C29" s="52" t="s">
        <v>211</v>
      </c>
      <c r="D29" s="75" t="s">
        <v>39</v>
      </c>
      <c r="E29" s="56">
        <v>11501</v>
      </c>
      <c r="F29" s="56">
        <v>404</v>
      </c>
      <c r="G29" s="5" t="s">
        <v>21</v>
      </c>
      <c r="H29" s="54">
        <v>4</v>
      </c>
      <c r="I29" s="54" t="str">
        <f>IFERROR(VLOOKUP(F29,女データ!$P:$T,4,FALSE),"")</f>
        <v/>
      </c>
      <c r="J29" s="55" t="str">
        <f>IFERROR(VLOOKUP(F29,女データ!$P:$T,5,FALSE),"")</f>
        <v/>
      </c>
    </row>
    <row r="30" spans="1:11" ht="19.5" customHeight="1" x14ac:dyDescent="0.15">
      <c r="A30" s="5" t="s">
        <v>16</v>
      </c>
      <c r="B30" s="54">
        <v>2</v>
      </c>
      <c r="C30" s="54" t="s">
        <v>39</v>
      </c>
      <c r="D30" s="55" t="s">
        <v>39</v>
      </c>
      <c r="E30" s="56">
        <v>11502</v>
      </c>
      <c r="F30" s="56">
        <v>410</v>
      </c>
      <c r="G30" s="5" t="s">
        <v>35</v>
      </c>
      <c r="H30" s="54" t="s">
        <v>7</v>
      </c>
      <c r="I30" s="54" t="str">
        <f>IFERROR(VLOOKUP(F30,女データ!$P:$T,4,FALSE),"")</f>
        <v/>
      </c>
      <c r="J30" s="55" t="str">
        <f>IFERROR(VLOOKUP(F30,女データ!$P:$T,5,FALSE),"")</f>
        <v/>
      </c>
    </row>
    <row r="31" spans="1:11" ht="19.5" customHeight="1" thickBot="1" x14ac:dyDescent="0.2">
      <c r="A31" s="60" t="s">
        <v>5</v>
      </c>
      <c r="B31" s="61">
        <v>3</v>
      </c>
      <c r="C31" s="61" t="s">
        <v>212</v>
      </c>
      <c r="D31" s="76" t="s">
        <v>39</v>
      </c>
      <c r="E31" s="56">
        <v>11503</v>
      </c>
      <c r="F31" s="56">
        <v>411</v>
      </c>
      <c r="G31" s="5" t="s">
        <v>35</v>
      </c>
      <c r="H31" s="68" t="s">
        <v>7</v>
      </c>
      <c r="I31" s="68" t="str">
        <f>IFERROR(VLOOKUP(F31,女データ!$P:$T,4,FALSE),"")</f>
        <v/>
      </c>
      <c r="J31" s="69" t="str">
        <f>IFERROR(VLOOKUP(F31,女データ!$P:$T,5,FALSE),"")</f>
        <v/>
      </c>
    </row>
    <row r="32" spans="1:11" ht="19.5" customHeight="1" x14ac:dyDescent="0.15">
      <c r="A32" s="5" t="s">
        <v>13</v>
      </c>
      <c r="B32" s="64">
        <v>1</v>
      </c>
      <c r="C32" s="64" t="str">
        <f>IFERROR(VLOOKUP(E32,女データ!$O:$S,5,FALSE),"")</f>
        <v/>
      </c>
      <c r="D32" s="65" t="str">
        <f>IFERROR(VLOOKUP(E32,女データ!$O:$T,6,FALSE),"")</f>
        <v/>
      </c>
      <c r="E32" s="56">
        <v>30101</v>
      </c>
      <c r="F32" s="56">
        <v>801</v>
      </c>
      <c r="G32" s="74" t="s">
        <v>35</v>
      </c>
      <c r="H32" s="52">
        <v>1</v>
      </c>
      <c r="I32" s="52" t="str">
        <f>IFERROR(VLOOKUP(F32,女データ!$Q:$T,3,FALSE),"")</f>
        <v/>
      </c>
      <c r="J32" s="75" t="str">
        <f>IFERROR(VLOOKUP(F32,女データ!$Q:$T,4,FALSE),"")</f>
        <v/>
      </c>
    </row>
    <row r="33" spans="1:10" ht="19.5" customHeight="1" x14ac:dyDescent="0.15">
      <c r="A33" s="5" t="s">
        <v>11</v>
      </c>
      <c r="B33" s="54">
        <v>2</v>
      </c>
      <c r="C33" s="54" t="str">
        <f>IFERROR(VLOOKUP(E33,女データ!$O:$S,5,FALSE),"")</f>
        <v/>
      </c>
      <c r="D33" s="55" t="str">
        <f>IFERROR(VLOOKUP(E33,女データ!$O:$T,6,FALSE),"")</f>
        <v/>
      </c>
      <c r="E33" s="56">
        <v>30102</v>
      </c>
      <c r="F33" s="56">
        <v>802</v>
      </c>
      <c r="G33" s="5" t="s">
        <v>15</v>
      </c>
      <c r="H33" s="54">
        <v>2</v>
      </c>
      <c r="I33" s="54" t="str">
        <f>IFERROR(VLOOKUP(F33,女データ!$Q:$T,3,FALSE),"")</f>
        <v/>
      </c>
      <c r="J33" s="55" t="str">
        <f>IFERROR(VLOOKUP(F33,女データ!$Q:$T,4,FALSE),"")</f>
        <v/>
      </c>
    </row>
    <row r="34" spans="1:10" ht="19.5" customHeight="1" thickBot="1" x14ac:dyDescent="0.2">
      <c r="A34" s="5"/>
      <c r="B34" s="68">
        <v>3</v>
      </c>
      <c r="C34" s="68" t="str">
        <f>IFERROR(VLOOKUP(E34,女データ!$O:$S,5,FALSE),"")</f>
        <v/>
      </c>
      <c r="D34" s="69" t="str">
        <f>IFERROR(VLOOKUP(E34,女データ!$O:$T,6,FALSE),"")</f>
        <v/>
      </c>
      <c r="E34" s="56">
        <v>30103</v>
      </c>
      <c r="F34" s="56">
        <v>803</v>
      </c>
      <c r="G34" s="5" t="s">
        <v>35</v>
      </c>
      <c r="H34" s="54">
        <v>3</v>
      </c>
      <c r="I34" s="54" t="str">
        <f>IFERROR(VLOOKUP(F34,女データ!$Q:$T,3,FALSE),"")</f>
        <v/>
      </c>
      <c r="J34" s="55" t="str">
        <f>IFERROR(VLOOKUP(F34,女データ!$Q:$T,4,FALSE),"")</f>
        <v/>
      </c>
    </row>
    <row r="35" spans="1:10" ht="19.5" customHeight="1" x14ac:dyDescent="0.15">
      <c r="A35" s="74" t="s">
        <v>13</v>
      </c>
      <c r="B35" s="52">
        <v>1</v>
      </c>
      <c r="C35" s="52" t="str">
        <f>IFERROR(VLOOKUP(E35,女データ!$O:$S,5,FALSE),"")</f>
        <v/>
      </c>
      <c r="D35" s="75" t="str">
        <f>IFERROR(VLOOKUP(E35,女データ!$O:$T,6,FALSE),"")</f>
        <v/>
      </c>
      <c r="E35" s="56">
        <v>30201</v>
      </c>
      <c r="F35" s="56">
        <v>804</v>
      </c>
      <c r="G35" s="5" t="s">
        <v>21</v>
      </c>
      <c r="H35" s="54">
        <v>4</v>
      </c>
      <c r="I35" s="54" t="str">
        <f>IFERROR(VLOOKUP(F35,女データ!$Q:$T,3,FALSE),"")</f>
        <v/>
      </c>
      <c r="J35" s="55" t="str">
        <f>IFERROR(VLOOKUP(F35,女データ!$Q:$T,4,FALSE),"")</f>
        <v/>
      </c>
    </row>
    <row r="36" spans="1:10" ht="19.5" customHeight="1" x14ac:dyDescent="0.15">
      <c r="A36" s="5" t="s">
        <v>12</v>
      </c>
      <c r="B36" s="54">
        <v>2</v>
      </c>
      <c r="C36" s="54" t="str">
        <f>IFERROR(VLOOKUP(E36,女データ!$O:$S,5,FALSE),"")</f>
        <v/>
      </c>
      <c r="D36" s="55" t="str">
        <f>IFERROR(VLOOKUP(E36,女データ!$O:$T,6,FALSE),"")</f>
        <v/>
      </c>
      <c r="E36" s="56">
        <v>30202</v>
      </c>
      <c r="F36" s="56">
        <v>810</v>
      </c>
      <c r="G36" s="5" t="s">
        <v>35</v>
      </c>
      <c r="H36" s="54" t="s">
        <v>7</v>
      </c>
      <c r="I36" s="54" t="str">
        <f>IFERROR(VLOOKUP(F36,女データ!$Q:$T,3,FALSE),"")</f>
        <v/>
      </c>
      <c r="J36" s="55" t="str">
        <f>IFERROR(VLOOKUP(F36,女データ!$Q:$T,4,FALSE),"")</f>
        <v/>
      </c>
    </row>
    <row r="37" spans="1:10" ht="19.5" customHeight="1" thickBot="1" x14ac:dyDescent="0.2">
      <c r="A37" s="60"/>
      <c r="B37" s="61">
        <v>3</v>
      </c>
      <c r="C37" s="61" t="str">
        <f>IFERROR(VLOOKUP(E37,女データ!$O:$S,5,FALSE),"")</f>
        <v/>
      </c>
      <c r="D37" s="76" t="str">
        <f>IFERROR(VLOOKUP(E37,女データ!$O:$T,6,FALSE),"")</f>
        <v/>
      </c>
      <c r="E37" s="56">
        <v>30203</v>
      </c>
      <c r="F37" s="56">
        <v>811</v>
      </c>
      <c r="G37" s="60" t="s">
        <v>35</v>
      </c>
      <c r="H37" s="61" t="s">
        <v>7</v>
      </c>
      <c r="I37" s="61" t="str">
        <f>IFERROR(VLOOKUP(F37,女データ!$Q:$T,3,FALSE),"")</f>
        <v/>
      </c>
      <c r="J37" s="76" t="str">
        <f>IFERROR(VLOOKUP(F37,女データ!$Q:$T,4,FALSE),"")</f>
        <v/>
      </c>
    </row>
    <row r="38" spans="1:10" ht="19.5" customHeight="1" x14ac:dyDescent="0.15">
      <c r="A38" s="5" t="s">
        <v>17</v>
      </c>
      <c r="B38" s="64">
        <v>1</v>
      </c>
      <c r="C38" s="64" t="str">
        <f>IFERROR(VLOOKUP(E38,女データ!$O:$S,5,FALSE),"")</f>
        <v/>
      </c>
      <c r="D38" s="65" t="str">
        <f>IFERROR(VLOOKUP(E38,女データ!$O:$T,6,FALSE),"")</f>
        <v/>
      </c>
      <c r="E38" s="56">
        <v>20101</v>
      </c>
      <c r="F38" s="56">
        <v>601</v>
      </c>
      <c r="G38" s="5" t="s">
        <v>35</v>
      </c>
      <c r="H38" s="64">
        <v>1</v>
      </c>
      <c r="I38" s="64" t="str">
        <f>IFERROR(VLOOKUP(F38,女データ!$R:$T,2,FALSE),"")</f>
        <v/>
      </c>
      <c r="J38" s="65" t="str">
        <f>IFERROR(VLOOKUP(F38,女データ!$R:$T,3,FALSE),"")</f>
        <v/>
      </c>
    </row>
    <row r="39" spans="1:10" ht="19.5" customHeight="1" x14ac:dyDescent="0.15">
      <c r="A39" s="5" t="s">
        <v>11</v>
      </c>
      <c r="B39" s="54">
        <v>2</v>
      </c>
      <c r="C39" s="54" t="str">
        <f>IFERROR(VLOOKUP(E39,女データ!$O:$S,5,FALSE),"")</f>
        <v/>
      </c>
      <c r="D39" s="55" t="str">
        <f>IFERROR(VLOOKUP(E39,女データ!$O:$T,6,FALSE),"")</f>
        <v/>
      </c>
      <c r="E39" s="56">
        <v>20102</v>
      </c>
      <c r="F39" s="56">
        <v>602</v>
      </c>
      <c r="G39" s="5" t="s">
        <v>14</v>
      </c>
      <c r="H39" s="54">
        <v>2</v>
      </c>
      <c r="I39" s="54" t="str">
        <f>IFERROR(VLOOKUP(F39,女データ!$R:$T,2,FALSE),"")</f>
        <v/>
      </c>
      <c r="J39" s="55" t="str">
        <f>IFERROR(VLOOKUP(F39,女データ!$R:$T,3,FALSE),"")</f>
        <v/>
      </c>
    </row>
    <row r="40" spans="1:10" ht="19.5" customHeight="1" thickBot="1" x14ac:dyDescent="0.2">
      <c r="A40" s="5"/>
      <c r="B40" s="68">
        <v>3</v>
      </c>
      <c r="C40" s="68" t="str">
        <f>IFERROR(VLOOKUP(E40,女データ!$O:$S,5,FALSE),"")</f>
        <v/>
      </c>
      <c r="D40" s="69" t="str">
        <f>IFERROR(VLOOKUP(E40,女データ!$O:$T,6,FALSE),"")</f>
        <v/>
      </c>
      <c r="E40" s="56">
        <v>20103</v>
      </c>
      <c r="F40" s="56">
        <v>603</v>
      </c>
      <c r="G40" s="5" t="s">
        <v>35</v>
      </c>
      <c r="H40" s="54">
        <v>3</v>
      </c>
      <c r="I40" s="54" t="str">
        <f>IFERROR(VLOOKUP(F40,女データ!$R:$T,2,FALSE),"")</f>
        <v/>
      </c>
      <c r="J40" s="55" t="str">
        <f>IFERROR(VLOOKUP(F40,女データ!$R:$T,3,FALSE),"")</f>
        <v/>
      </c>
    </row>
    <row r="41" spans="1:10" ht="19.5" customHeight="1" x14ac:dyDescent="0.15">
      <c r="A41" s="74" t="s">
        <v>17</v>
      </c>
      <c r="B41" s="52">
        <v>1</v>
      </c>
      <c r="C41" s="52" t="str">
        <f>IFERROR(VLOOKUP(E41,女データ!$O:$S,5,FALSE),"")</f>
        <v/>
      </c>
      <c r="D41" s="75" t="str">
        <f>IFERROR(VLOOKUP(E41,女データ!$O:$T,6,FALSE),"")</f>
        <v/>
      </c>
      <c r="E41" s="56">
        <v>20201</v>
      </c>
      <c r="F41" s="56">
        <v>604</v>
      </c>
      <c r="G41" s="5" t="s">
        <v>8</v>
      </c>
      <c r="H41" s="54">
        <v>4</v>
      </c>
      <c r="I41" s="54" t="str">
        <f>IFERROR(VLOOKUP(F41,女データ!$R:$T,2,FALSE),"")</f>
        <v/>
      </c>
      <c r="J41" s="55" t="str">
        <f>IFERROR(VLOOKUP(F41,女データ!$R:$T,3,FALSE),"")</f>
        <v/>
      </c>
    </row>
    <row r="42" spans="1:10" ht="19.5" customHeight="1" x14ac:dyDescent="0.15">
      <c r="A42" s="5" t="s">
        <v>12</v>
      </c>
      <c r="B42" s="54">
        <v>2</v>
      </c>
      <c r="C42" s="54" t="str">
        <f>IFERROR(VLOOKUP(E42,女データ!$O:$S,5,FALSE),"")</f>
        <v/>
      </c>
      <c r="D42" s="55" t="str">
        <f>IFERROR(VLOOKUP(E42,女データ!$O:$T,6,FALSE),"")</f>
        <v/>
      </c>
      <c r="E42" s="56">
        <v>20202</v>
      </c>
      <c r="F42" s="56">
        <v>610</v>
      </c>
      <c r="G42" s="5" t="s">
        <v>35</v>
      </c>
      <c r="H42" s="54" t="s">
        <v>7</v>
      </c>
      <c r="I42" s="54" t="str">
        <f>IFERROR(VLOOKUP(F42,女データ!$R:$T,2,FALSE),"")</f>
        <v/>
      </c>
      <c r="J42" s="55" t="str">
        <f>IFERROR(VLOOKUP(F42,女データ!$R:$T,3,FALSE),"")</f>
        <v/>
      </c>
    </row>
    <row r="43" spans="1:10" ht="19.5" customHeight="1" thickBot="1" x14ac:dyDescent="0.2">
      <c r="A43" s="60"/>
      <c r="B43" s="61">
        <v>3</v>
      </c>
      <c r="C43" s="61" t="str">
        <f>IFERROR(VLOOKUP(E43,女データ!$O:$S,5,FALSE),"")</f>
        <v/>
      </c>
      <c r="D43" s="62" t="str">
        <f>IFERROR(VLOOKUP(E43,女データ!$O:$T,6,FALSE),"")</f>
        <v/>
      </c>
      <c r="E43" s="56">
        <v>20203</v>
      </c>
      <c r="F43" s="56">
        <v>611</v>
      </c>
      <c r="G43" s="5" t="s">
        <v>35</v>
      </c>
      <c r="H43" s="54" t="s">
        <v>7</v>
      </c>
      <c r="I43" s="54" t="str">
        <f>IFERROR(VLOOKUP(F43,女データ!$R:$T,2,FALSE),"")</f>
        <v/>
      </c>
      <c r="J43" s="55" t="str">
        <f>IFERROR(VLOOKUP(F43,女データ!$R:$T,3,FALSE),"")</f>
        <v/>
      </c>
    </row>
    <row r="44" spans="1:10" ht="19.5" customHeight="1" x14ac:dyDescent="0.15">
      <c r="A44" s="3"/>
      <c r="B44" s="3"/>
      <c r="C44" s="3"/>
      <c r="D44" s="3"/>
      <c r="E44" s="3"/>
      <c r="F44" s="56">
        <v>612</v>
      </c>
      <c r="G44" s="5"/>
      <c r="H44" s="54" t="s">
        <v>7</v>
      </c>
      <c r="I44" s="54" t="str">
        <f>IFERROR(VLOOKUP(F44,女データ!$R:$T,2,FALSE),"")</f>
        <v/>
      </c>
      <c r="J44" s="55" t="str">
        <f>IFERROR(VLOOKUP(F44,女データ!$R:$T,3,FALSE),"")</f>
        <v/>
      </c>
    </row>
    <row r="45" spans="1:10" ht="19.5" customHeight="1" thickBot="1" x14ac:dyDescent="0.2">
      <c r="A45" s="3"/>
      <c r="B45" s="3"/>
      <c r="C45" s="3"/>
      <c r="D45" s="3"/>
      <c r="E45" s="3"/>
      <c r="F45" s="56">
        <v>613</v>
      </c>
      <c r="G45" s="60"/>
      <c r="H45" s="61" t="s">
        <v>7</v>
      </c>
      <c r="I45" s="61" t="str">
        <f>IFERROR(VLOOKUP(F45,女データ!$R:$T,2,FALSE),"")</f>
        <v/>
      </c>
      <c r="J45" s="62" t="str">
        <f>IFERROR(VLOOKUP(F45,女データ!$R:$T,3,FALSE),"")</f>
        <v/>
      </c>
    </row>
    <row r="48" spans="1:10" hidden="1" x14ac:dyDescent="0.15">
      <c r="A48" s="126" t="s">
        <v>26</v>
      </c>
      <c r="B48" s="126"/>
      <c r="C48" s="126"/>
      <c r="D48" s="126"/>
      <c r="E48" s="126"/>
      <c r="F48" s="126"/>
      <c r="G48" s="126"/>
      <c r="H48" s="126"/>
      <c r="I48" s="126"/>
      <c r="J48" s="126"/>
    </row>
    <row r="49" spans="1:9" x14ac:dyDescent="0.15">
      <c r="A49" s="126" t="s">
        <v>27</v>
      </c>
      <c r="B49" s="126"/>
      <c r="C49" s="126"/>
      <c r="D49" s="126"/>
      <c r="E49" s="126"/>
      <c r="F49" s="126"/>
      <c r="G49" s="126"/>
      <c r="H49" s="126"/>
      <c r="I49" s="126"/>
    </row>
  </sheetData>
  <mergeCells count="8">
    <mergeCell ref="A48:J48"/>
    <mergeCell ref="A49:I49"/>
    <mergeCell ref="A3:J3"/>
    <mergeCell ref="A4:J4"/>
    <mergeCell ref="A6:J6"/>
    <mergeCell ref="G8:I8"/>
    <mergeCell ref="A13:B13"/>
    <mergeCell ref="G13:H13"/>
  </mergeCells>
  <phoneticPr fontId="1"/>
  <pageMargins left="0.78740157480314965" right="0.78740157480314965" top="0.74803149606299213" bottom="0.78740157480314965" header="0.51181102362204722" footer="0.51181102362204722"/>
  <pageSetup paperSize="9" scale="92" orientation="portrait" horizontalDpi="300" verticalDpi="3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X64"/>
  <sheetViews>
    <sheetView zoomScale="85" zoomScaleNormal="85" workbookViewId="0">
      <selection activeCell="K57" sqref="K57"/>
    </sheetView>
  </sheetViews>
  <sheetFormatPr defaultRowHeight="13.5" x14ac:dyDescent="0.15"/>
  <cols>
    <col min="6" max="6" width="10.125" customWidth="1"/>
  </cols>
  <sheetData>
    <row r="2" spans="1:24" x14ac:dyDescent="0.15">
      <c r="A2" t="s">
        <v>76</v>
      </c>
      <c r="F2" t="s">
        <v>80</v>
      </c>
      <c r="G2" t="s">
        <v>77</v>
      </c>
      <c r="H2" t="s">
        <v>78</v>
      </c>
      <c r="I2" t="s">
        <v>79</v>
      </c>
      <c r="J2" t="s">
        <v>96</v>
      </c>
    </row>
    <row r="3" spans="1:24" x14ac:dyDescent="0.15">
      <c r="A3">
        <v>11</v>
      </c>
      <c r="B3" t="str">
        <f>IF('別紙１(男)'!B12="","",'別紙１(男)'!B12)</f>
        <v/>
      </c>
      <c r="C3" t="str">
        <f>IF('別紙１(男)'!D12="","",'別紙１(男)'!D12)</f>
        <v/>
      </c>
      <c r="D3" t="str">
        <f>IF('別紙１(男)'!R12="","",'別紙１(男)'!R12)</f>
        <v/>
      </c>
      <c r="E3" t="str">
        <f>IF('別紙１(男)'!S12="","",'別紙１(男)'!S12)</f>
        <v/>
      </c>
      <c r="F3" t="str">
        <f>IF(OR(D3="",E3=""),"",VLOOKUP(D3,データ!$B$2:$C$6,2,FALSE)+E3)</f>
        <v/>
      </c>
      <c r="G3" t="str">
        <f>IFERROR(VLOOKUP('別紙１(男)'!AH12,データ!$G$2:$H$3,2,FALSE),"")</f>
        <v/>
      </c>
      <c r="H3" t="str">
        <f>IFERROR(VLOOKUP('別紙１(男)'!AI12,データ!$G$2:$H$3,2,FALSE),"")</f>
        <v/>
      </c>
      <c r="I3" t="str">
        <f>IFERROR(VLOOKUP('別紙１(男)'!AJ12,データ!$G$2:$H$3,2,FALSE),"")</f>
        <v/>
      </c>
      <c r="J3" t="str">
        <f>IF(AND('別紙１(男)'!U12="",'別紙１(男)'!W12="",'別紙１(男)'!Y12=""),"",'別紙１(男)'!U12*10000+'別紙１(男)'!W12*100+'別紙１(男)'!Y12)</f>
        <v/>
      </c>
      <c r="O3" t="str">
        <f>IF(F3="","",F3+1)</f>
        <v/>
      </c>
      <c r="P3" t="str">
        <f>IF(G3="","",400+G3)</f>
        <v/>
      </c>
      <c r="Q3" t="str">
        <f>IF(H3="","",800+H3)</f>
        <v/>
      </c>
      <c r="R3" t="str">
        <f>IF(I3="","",600+I3)</f>
        <v/>
      </c>
      <c r="S3" t="str">
        <f>IF(B3="","",B3)</f>
        <v/>
      </c>
      <c r="T3" t="str">
        <f>IF(C3="","",C3)</f>
        <v/>
      </c>
      <c r="W3" t="s">
        <v>81</v>
      </c>
      <c r="X3">
        <v>10050</v>
      </c>
    </row>
    <row r="4" spans="1:24" x14ac:dyDescent="0.15">
      <c r="A4">
        <v>12</v>
      </c>
      <c r="B4" t="str">
        <f>IF('別紙１(男)'!B12="","",'別紙１(男)'!B12)</f>
        <v/>
      </c>
      <c r="C4" t="str">
        <f>IF('別紙１(男)'!D12="","",'別紙１(男)'!D12)</f>
        <v/>
      </c>
      <c r="D4" t="str">
        <f>IF('別紙１(男)'!Z12="","",'別紙１(男)'!Z12)</f>
        <v/>
      </c>
      <c r="E4" t="str">
        <f>IF('別紙１(男)'!AA12="","",'別紙１(男)'!AA12)</f>
        <v/>
      </c>
      <c r="F4" t="str">
        <f>IF(OR(D4="",E4=""),"",VLOOKUP(D4,データ!$B$2:$C$6,2,FALSE)+E4)</f>
        <v/>
      </c>
      <c r="J4" t="str">
        <f>IF(AND('別紙１(男)'!AC12="",'別紙１(男)'!AE12="",'別紙１(男)'!AG12=""),"",'別紙１(男)'!AC12*10000+'別紙１(男)'!AE12*100+'別紙１(男)'!AG12)</f>
        <v/>
      </c>
      <c r="O4" t="str">
        <f>IF(F4="","",F4+1)</f>
        <v/>
      </c>
      <c r="S4" t="str">
        <f t="shared" ref="S4:S42" si="0">IF(B4="","",B4)</f>
        <v/>
      </c>
      <c r="T4" t="str">
        <f t="shared" ref="T4:T42" si="1">IF(C4="","",C4)</f>
        <v/>
      </c>
      <c r="W4" t="s">
        <v>82</v>
      </c>
      <c r="X4">
        <v>10100</v>
      </c>
    </row>
    <row r="5" spans="1:24" x14ac:dyDescent="0.15">
      <c r="A5">
        <v>21</v>
      </c>
      <c r="B5" t="str">
        <f>IF('別紙１(男)'!B13="","",'別紙１(男)'!B13)</f>
        <v/>
      </c>
      <c r="C5" t="str">
        <f>IF('別紙１(男)'!D13="","",'別紙１(男)'!D15)</f>
        <v/>
      </c>
      <c r="D5" t="str">
        <f>IF('別紙１(男)'!R13="","",'別紙１(男)'!R13)</f>
        <v/>
      </c>
      <c r="E5" t="str">
        <f>IF('別紙１(男)'!S13="","",'別紙１(男)'!S13)</f>
        <v/>
      </c>
      <c r="F5" t="str">
        <f>IF(OR(D5="",E5=""),"",VLOOKUP(D5,データ!$B$2:$C$6,2,FALSE)+E5)</f>
        <v/>
      </c>
      <c r="G5" t="str">
        <f>IFERROR(VLOOKUP('別紙１(男)'!AH13,データ!$G$2:$H$3,2,FALSE),"")</f>
        <v/>
      </c>
      <c r="H5" t="str">
        <f>IFERROR(VLOOKUP('別紙１(男)'!AI13,データ!$G$2:$H$3,2,FALSE),"")</f>
        <v/>
      </c>
      <c r="I5" t="str">
        <f>IFERROR(VLOOKUP('別紙１(男)'!AJ13,データ!$G$2:$H$3,2,FALSE),"")</f>
        <v/>
      </c>
      <c r="J5" t="str">
        <f>IF(AND('別紙１(男)'!U13="",'別紙１(男)'!W13="",'別紙１(男)'!Y13=""),"",'別紙１(男)'!U13*10000+'別紙１(男)'!W13*100+'別紙１(男)'!Y13)</f>
        <v/>
      </c>
      <c r="O5" t="str">
        <f>IF(F5="","",F5+COUNTIF($F$3:F5,F5))</f>
        <v/>
      </c>
      <c r="P5" t="str">
        <f>IF(G5="","",400+G5+COUNTIF($G$3:G4,G5))</f>
        <v/>
      </c>
      <c r="Q5" t="str">
        <f>IF(H5="","",800+H5+COUNTIF($H$3:H4,H5))</f>
        <v/>
      </c>
      <c r="R5" t="str">
        <f>IF(I5="","",600+I5+COUNTIF($I$3:I4,I5))</f>
        <v/>
      </c>
      <c r="S5" t="str">
        <f t="shared" si="0"/>
        <v/>
      </c>
      <c r="T5" t="str">
        <f t="shared" si="1"/>
        <v/>
      </c>
      <c r="W5" t="s">
        <v>83</v>
      </c>
      <c r="X5">
        <v>10200</v>
      </c>
    </row>
    <row r="6" spans="1:24" x14ac:dyDescent="0.15">
      <c r="A6">
        <v>22</v>
      </c>
      <c r="B6" t="str">
        <f>IF('別紙１(男)'!B13="","",'別紙１(男)'!B13)</f>
        <v/>
      </c>
      <c r="C6" t="str">
        <f>IF('別紙１(男)'!D13="","",'別紙１(男)'!D15)</f>
        <v/>
      </c>
      <c r="D6" t="str">
        <f>IF('別紙１(男)'!Z13="","",'別紙１(男)'!Z13)</f>
        <v/>
      </c>
      <c r="E6" t="str">
        <f>IF('別紙１(男)'!AA13="","",'別紙１(男)'!AA13)</f>
        <v/>
      </c>
      <c r="F6" t="str">
        <f>IF(OR(D6="",E6=""),"",VLOOKUP(D6,データ!$B$2:$C$6,2,FALSE)+E6)</f>
        <v/>
      </c>
      <c r="J6" t="str">
        <f>IF(AND('別紙１(男)'!AC13="",'別紙１(男)'!AE13="",'別紙１(男)'!AG13=""),"",'別紙１(男)'!AC13*10000+'別紙１(男)'!AE13*100+'別紙１(男)'!AG13)</f>
        <v/>
      </c>
      <c r="O6" t="str">
        <f>IF(F6="","",F6+COUNTIF($F$3:F6,F6))</f>
        <v/>
      </c>
      <c r="S6" t="str">
        <f t="shared" si="0"/>
        <v/>
      </c>
      <c r="T6" t="str">
        <f t="shared" si="1"/>
        <v/>
      </c>
      <c r="W6" t="s">
        <v>84</v>
      </c>
      <c r="X6">
        <v>10400</v>
      </c>
    </row>
    <row r="7" spans="1:24" x14ac:dyDescent="0.15">
      <c r="A7">
        <v>31</v>
      </c>
      <c r="B7" t="str">
        <f>IF('別紙１(男)'!B14="","",'別紙１(男)'!B14)</f>
        <v/>
      </c>
      <c r="C7" t="str">
        <f>IF('別紙１(男)'!D14="","",'別紙１(男)'!D14)</f>
        <v/>
      </c>
      <c r="D7" t="str">
        <f>IF('別紙１(男)'!R14="","",'別紙１(男)'!R14)</f>
        <v/>
      </c>
      <c r="E7" t="str">
        <f>IF('別紙１(男)'!S14="","",'別紙１(男)'!S14)</f>
        <v/>
      </c>
      <c r="F7" t="str">
        <f>IF(OR(D7="",E7=""),"",VLOOKUP(D7,データ!$B$2:$C$6,2,FALSE)+E7)</f>
        <v/>
      </c>
      <c r="G7" t="str">
        <f>IFERROR(VLOOKUP('別紙１(男)'!AH14,データ!$G$2:$H$3,2,FALSE),"")</f>
        <v/>
      </c>
      <c r="H7" t="str">
        <f>IFERROR(VLOOKUP('別紙１(男)'!AI14,データ!$G$2:$H$3,2,FALSE),"")</f>
        <v/>
      </c>
      <c r="I7" t="str">
        <f>IFERROR(VLOOKUP('別紙１(男)'!AJ14,データ!$G$2:$H$3,2,FALSE),"")</f>
        <v/>
      </c>
      <c r="J7" t="str">
        <f>IF(AND('別紙１(男)'!U14="",'別紙１(男)'!W14="",'別紙１(男)'!Y14=""),"",'別紙１(男)'!U14*10000+'別紙１(男)'!W14*100+'別紙１(男)'!Y14)</f>
        <v/>
      </c>
      <c r="O7" t="str">
        <f>IF(F7="","",F7+COUNTIF($F$3:F7,F7))</f>
        <v/>
      </c>
      <c r="P7" t="str">
        <f>IF(G7="","",400+G7+COUNTIF($G$3:G6,G7))</f>
        <v/>
      </c>
      <c r="Q7" t="str">
        <f>IF(H7="","",800+H7+COUNTIF($H$3:H6,H7))</f>
        <v/>
      </c>
      <c r="R7" t="str">
        <f>IF(I7="","",600+I7+COUNTIF($I$3:I6,I7))</f>
        <v/>
      </c>
      <c r="S7" t="str">
        <f t="shared" si="0"/>
        <v/>
      </c>
      <c r="T7" t="str">
        <f t="shared" si="1"/>
        <v/>
      </c>
      <c r="W7" t="s">
        <v>85</v>
      </c>
      <c r="X7">
        <v>10800</v>
      </c>
    </row>
    <row r="8" spans="1:24" x14ac:dyDescent="0.15">
      <c r="A8">
        <v>32</v>
      </c>
      <c r="B8" t="str">
        <f>IF('別紙１(男)'!B14="","",'別紙１(男)'!B14)</f>
        <v/>
      </c>
      <c r="C8" t="str">
        <f>IF('別紙１(男)'!D14="","",'別紙１(男)'!D14)</f>
        <v/>
      </c>
      <c r="D8" t="str">
        <f>IF('別紙１(男)'!Z14="","",'別紙１(男)'!Z14)</f>
        <v/>
      </c>
      <c r="E8" t="str">
        <f>IF('別紙１(男)'!AA14="","",'別紙１(男)'!AA14)</f>
        <v/>
      </c>
      <c r="F8" t="str">
        <f>IF(OR(D8="",E8=""),"",VLOOKUP(D8,データ!$B$2:$C$6,2,FALSE)+E8)</f>
        <v/>
      </c>
      <c r="J8" t="str">
        <f>IF(AND('別紙１(男)'!AC14="",'別紙１(男)'!AE14="",'別紙１(男)'!AG14=""),"",'別紙１(男)'!AC14*10000+'別紙１(男)'!AE14*100+'別紙１(男)'!AG14)</f>
        <v/>
      </c>
      <c r="O8" t="str">
        <f>IF(F8="","",F8+COUNTIF($F$3:F8,F8))</f>
        <v/>
      </c>
      <c r="S8" t="str">
        <f t="shared" si="0"/>
        <v/>
      </c>
      <c r="T8" t="str">
        <f t="shared" si="1"/>
        <v/>
      </c>
      <c r="W8" t="s">
        <v>86</v>
      </c>
      <c r="X8">
        <v>11500</v>
      </c>
    </row>
    <row r="9" spans="1:24" x14ac:dyDescent="0.15">
      <c r="A9">
        <v>41</v>
      </c>
      <c r="B9" t="str">
        <f>IF('別紙１(男)'!B15="","",'別紙１(男)'!B15)</f>
        <v/>
      </c>
      <c r="C9" t="str">
        <f>IF('別紙１(男)'!D15="","",'別紙１(男)'!D15)</f>
        <v/>
      </c>
      <c r="D9" t="str">
        <f>IF('別紙１(男)'!R15="","",'別紙１(男)'!R15)</f>
        <v/>
      </c>
      <c r="E9" t="str">
        <f>IF('別紙１(男)'!S15="","",'別紙１(男)'!S15)</f>
        <v/>
      </c>
      <c r="F9" t="str">
        <f>IF(OR(D9="",E9=""),"",VLOOKUP(D9,データ!$B$2:$C$6,2,FALSE)+E9)</f>
        <v/>
      </c>
      <c r="G9" t="str">
        <f>IFERROR(VLOOKUP('別紙１(男)'!AH15,データ!$G$2:$H$3,2,FALSE),"")</f>
        <v/>
      </c>
      <c r="H9" t="str">
        <f>IFERROR(VLOOKUP('別紙１(男)'!AI15,データ!$G$2:$H$3,2,FALSE),"")</f>
        <v/>
      </c>
      <c r="I9" t="str">
        <f>IFERROR(VLOOKUP('別紙１(男)'!AJ15,データ!$G$2:$H$3,2,FALSE),"")</f>
        <v/>
      </c>
      <c r="J9" t="str">
        <f>IF(AND('別紙１(男)'!U15="",'別紙１(男)'!W15="",'別紙１(男)'!Y15=""),"",'別紙１(男)'!U15*10000+'別紙１(男)'!W15*100+'別紙１(男)'!Y15)</f>
        <v/>
      </c>
      <c r="O9" t="str">
        <f>IF(F9="","",F9+COUNTIF($F$3:F9,F9))</f>
        <v/>
      </c>
      <c r="P9" t="str">
        <f>IF(G9="","",400+G9+COUNTIF($G$3:G8,G9))</f>
        <v/>
      </c>
      <c r="Q9" t="str">
        <f>IF(H9="","",800+H9+COUNTIF($H$3:H8,H9))</f>
        <v/>
      </c>
      <c r="R9" t="str">
        <f>IF(I9="","",600+I9+COUNTIF($I$3:I8,I9))</f>
        <v/>
      </c>
      <c r="S9" t="str">
        <f t="shared" si="0"/>
        <v/>
      </c>
      <c r="T9" t="str">
        <f t="shared" si="1"/>
        <v/>
      </c>
      <c r="W9" t="s">
        <v>87</v>
      </c>
      <c r="X9">
        <v>30100</v>
      </c>
    </row>
    <row r="10" spans="1:24" x14ac:dyDescent="0.15">
      <c r="A10">
        <v>42</v>
      </c>
      <c r="B10" t="str">
        <f>IF('別紙１(男)'!B15="","",'別紙１(男)'!B15)</f>
        <v/>
      </c>
      <c r="C10" t="str">
        <f>IF('別紙１(男)'!D15="","",'別紙１(男)'!D15)</f>
        <v/>
      </c>
      <c r="D10" t="str">
        <f>IF('別紙１(男)'!Z15="","",'別紙１(男)'!Z15)</f>
        <v/>
      </c>
      <c r="E10" t="str">
        <f>IF('別紙１(男)'!AA15="","",'別紙１(男)'!AA15)</f>
        <v/>
      </c>
      <c r="F10" t="str">
        <f>IF(OR(D10="",E10=""),"",VLOOKUP(D10,データ!$B$2:$C$6,2,FALSE)+E10)</f>
        <v/>
      </c>
      <c r="J10" t="str">
        <f>IF(AND('別紙１(男)'!AC15="",'別紙１(男)'!AE15="",'別紙１(男)'!AG15=""),"",'別紙１(男)'!AC15*10000+'別紙１(男)'!AE15*100+'別紙１(男)'!AG15)</f>
        <v/>
      </c>
      <c r="O10" t="str">
        <f>IF(F10="","",F10+COUNTIF($F$3:F10,F10))</f>
        <v/>
      </c>
      <c r="S10" t="str">
        <f t="shared" si="0"/>
        <v/>
      </c>
      <c r="T10" t="str">
        <f t="shared" si="1"/>
        <v/>
      </c>
      <c r="W10" t="s">
        <v>88</v>
      </c>
      <c r="X10">
        <v>30200</v>
      </c>
    </row>
    <row r="11" spans="1:24" x14ac:dyDescent="0.15">
      <c r="A11">
        <v>51</v>
      </c>
      <c r="B11" t="str">
        <f>IF('別紙１(男)'!B16="","",'別紙１(男)'!B16)</f>
        <v/>
      </c>
      <c r="C11" t="str">
        <f>IF('別紙１(男)'!D16="","",'別紙１(男)'!D16)</f>
        <v/>
      </c>
      <c r="D11" t="str">
        <f>IF('別紙１(男)'!R16="","",'別紙１(男)'!R16)</f>
        <v/>
      </c>
      <c r="E11" t="str">
        <f>IF('別紙１(男)'!S16="","",'別紙１(男)'!S16)</f>
        <v/>
      </c>
      <c r="F11" t="str">
        <f>IF(OR(D11="",E11=""),"",VLOOKUP(D11,データ!$B$2:$C$6,2,FALSE)+E11)</f>
        <v/>
      </c>
      <c r="G11" t="str">
        <f>IFERROR(VLOOKUP('別紙１(男)'!AH16,データ!$G$2:$H$3,2,FALSE),"")</f>
        <v/>
      </c>
      <c r="H11" t="str">
        <f>IFERROR(VLOOKUP('別紙１(男)'!AI16,データ!$G$2:$H$3,2,FALSE),"")</f>
        <v/>
      </c>
      <c r="I11" t="str">
        <f>IFERROR(VLOOKUP('別紙１(男)'!AJ16,データ!$G$2:$H$3,2,FALSE),"")</f>
        <v/>
      </c>
      <c r="J11" t="str">
        <f>IF(AND('別紙１(男)'!U16="",'別紙１(男)'!W16="",'別紙１(男)'!Y16=""),"",'別紙１(男)'!U16*10000+'別紙１(男)'!W16*100+'別紙１(男)'!Y16)</f>
        <v/>
      </c>
      <c r="O11" t="str">
        <f>IF(F11="","",F11+COUNTIF($F$3:F11,F11))</f>
        <v/>
      </c>
      <c r="P11" t="str">
        <f>IF(G11="","",400+G11+COUNTIF($G$3:G10,G11))</f>
        <v/>
      </c>
      <c r="Q11" t="str">
        <f>IF(H11="","",800+H11+COUNTIF($H$3:H10,H11))</f>
        <v/>
      </c>
      <c r="R11" t="str">
        <f>IF(I11="","",600+I11+COUNTIF($I$3:I10,I11))</f>
        <v/>
      </c>
      <c r="S11" t="str">
        <f t="shared" si="0"/>
        <v/>
      </c>
      <c r="T11" t="str">
        <f t="shared" si="1"/>
        <v/>
      </c>
      <c r="W11" t="s">
        <v>89</v>
      </c>
      <c r="X11">
        <v>20100</v>
      </c>
    </row>
    <row r="12" spans="1:24" x14ac:dyDescent="0.15">
      <c r="A12">
        <v>52</v>
      </c>
      <c r="B12" t="str">
        <f>IF('別紙１(男)'!B16="","",'別紙１(男)'!B16)</f>
        <v/>
      </c>
      <c r="C12" t="str">
        <f>IF('別紙１(男)'!D16="","",'別紙１(男)'!D16)</f>
        <v/>
      </c>
      <c r="D12" t="str">
        <f>IF('別紙１(男)'!Z16="","",'別紙１(男)'!Z16)</f>
        <v/>
      </c>
      <c r="E12" t="str">
        <f>IF('別紙１(男)'!AA16="","",'別紙１(男)'!AA16)</f>
        <v/>
      </c>
      <c r="F12" t="str">
        <f>IF(OR(D12="",E12=""),"",VLOOKUP(D12,データ!$B$2:$C$6,2,FALSE)+E12)</f>
        <v/>
      </c>
      <c r="J12" t="str">
        <f>IF(AND('別紙１(男)'!AC16="",'別紙１(男)'!AE16="",'別紙１(男)'!AG16=""),"",'別紙１(男)'!AC16*10000+'別紙１(男)'!AE16*100+'別紙１(男)'!AG16)</f>
        <v/>
      </c>
      <c r="O12" t="str">
        <f>IF(F12="","",F12+COUNTIF($F$3:F12,F12))</f>
        <v/>
      </c>
      <c r="S12" t="str">
        <f t="shared" si="0"/>
        <v/>
      </c>
      <c r="T12" t="str">
        <f t="shared" si="1"/>
        <v/>
      </c>
      <c r="W12" t="s">
        <v>90</v>
      </c>
      <c r="X12">
        <v>20200</v>
      </c>
    </row>
    <row r="13" spans="1:24" x14ac:dyDescent="0.15">
      <c r="A13">
        <v>61</v>
      </c>
      <c r="B13" t="str">
        <f>IF('別紙１(男)'!B17="","",'別紙１(男)'!B17)</f>
        <v/>
      </c>
      <c r="C13" t="str">
        <f>IF('別紙１(男)'!D17="","",'別紙１(男)'!D17)</f>
        <v/>
      </c>
      <c r="D13" t="str">
        <f>IF('別紙１(男)'!R17="","",'別紙１(男)'!R17)</f>
        <v/>
      </c>
      <c r="E13" t="str">
        <f>IF('別紙１(男)'!S17="","",'別紙１(男)'!S17)</f>
        <v/>
      </c>
      <c r="F13" t="str">
        <f>IF(OR(D13="",E13=""),"",VLOOKUP(D13,データ!$B$2:$C$6,2,FALSE)+E13)</f>
        <v/>
      </c>
      <c r="G13" t="str">
        <f>IFERROR(VLOOKUP('別紙１(男)'!AH17,データ!$G$2:$H$3,2,FALSE),"")</f>
        <v/>
      </c>
      <c r="H13" t="str">
        <f>IFERROR(VLOOKUP('別紙１(男)'!AI17,データ!$G$2:$H$3,2,FALSE),"")</f>
        <v/>
      </c>
      <c r="I13" t="str">
        <f>IFERROR(VLOOKUP('別紙１(男)'!AJ17,データ!$G$2:$H$3,2,FALSE),"")</f>
        <v/>
      </c>
      <c r="J13" t="str">
        <f>IF(AND('別紙１(男)'!U17="",'別紙１(男)'!W17="",'別紙１(男)'!Y17=""),"",'別紙１(男)'!U17*10000+'別紙１(男)'!W17*100+'別紙１(男)'!Y17)</f>
        <v/>
      </c>
      <c r="O13" t="str">
        <f>IF(F13="","",F13+COUNTIF($F$3:F13,F13))</f>
        <v/>
      </c>
      <c r="P13" t="str">
        <f>IF(G13="","",400+G13+COUNTIF($G$3:G12,G13))</f>
        <v/>
      </c>
      <c r="Q13" t="str">
        <f>IF(H13="","",800+H13+COUNTIF($H$3:H12,H13))</f>
        <v/>
      </c>
      <c r="R13" t="str">
        <f>IF(I13="","",600+I13+COUNTIF($I$3:I12,I13))</f>
        <v/>
      </c>
      <c r="S13" t="str">
        <f t="shared" si="0"/>
        <v/>
      </c>
      <c r="T13" t="str">
        <f t="shared" si="1"/>
        <v/>
      </c>
      <c r="W13" t="s">
        <v>91</v>
      </c>
      <c r="X13">
        <v>40100</v>
      </c>
    </row>
    <row r="14" spans="1:24" x14ac:dyDescent="0.15">
      <c r="A14">
        <v>62</v>
      </c>
      <c r="B14" t="str">
        <f>IF('別紙１(男)'!B17="","",'別紙１(男)'!B17)</f>
        <v/>
      </c>
      <c r="C14" t="str">
        <f>IF('別紙１(男)'!D17="","",'別紙１(男)'!D17)</f>
        <v/>
      </c>
      <c r="D14" t="str">
        <f>IF('別紙１(男)'!Z17="","",'別紙１(男)'!Z17)</f>
        <v/>
      </c>
      <c r="E14" t="str">
        <f>IF('別紙１(男)'!AA17="","",'別紙１(男)'!AA17)</f>
        <v/>
      </c>
      <c r="F14" t="str">
        <f>IF(OR(D14="",E14=""),"",VLOOKUP(D14,データ!$B$2:$C$6,2,FALSE)+E14)</f>
        <v/>
      </c>
      <c r="J14" t="str">
        <f>IF(AND('別紙１(男)'!AC17="",'別紙１(男)'!AE17="",'別紙１(男)'!AG17=""),"",'別紙１(男)'!AC17*10000+'別紙１(男)'!AE17*100+'別紙１(男)'!AG17)</f>
        <v/>
      </c>
      <c r="O14" t="str">
        <f>IF(F14="","",F14+COUNTIF($F$3:F14,F14))</f>
        <v/>
      </c>
      <c r="S14" t="str">
        <f t="shared" si="0"/>
        <v/>
      </c>
      <c r="T14" t="str">
        <f t="shared" si="1"/>
        <v/>
      </c>
      <c r="W14" t="s">
        <v>92</v>
      </c>
      <c r="X14">
        <v>40200</v>
      </c>
    </row>
    <row r="15" spans="1:24" x14ac:dyDescent="0.15">
      <c r="A15">
        <v>71</v>
      </c>
      <c r="B15" t="str">
        <f>IF('別紙１(男)'!B18="","",'別紙１(男)'!B18)</f>
        <v/>
      </c>
      <c r="C15" t="str">
        <f>IF('別紙１(男)'!D18="","",'別紙１(男)'!D18)</f>
        <v/>
      </c>
      <c r="D15" t="str">
        <f>IF('別紙１(男)'!R18="","",'別紙１(男)'!R18)</f>
        <v/>
      </c>
      <c r="E15" t="str">
        <f>IF('別紙１(男)'!S18="","",'別紙１(男)'!S18)</f>
        <v/>
      </c>
      <c r="F15" t="str">
        <f>IF(OR(D15="",E15=""),"",VLOOKUP(D15,データ!$B$2:$C$6,2,FALSE)+E15)</f>
        <v/>
      </c>
      <c r="G15" t="str">
        <f>IFERROR(VLOOKUP('別紙１(男)'!AH18,データ!$G$2:$H$3,2,FALSE),"")</f>
        <v/>
      </c>
      <c r="H15" t="str">
        <f>IFERROR(VLOOKUP('別紙１(男)'!AI18,データ!$G$2:$H$3,2,FALSE),"")</f>
        <v/>
      </c>
      <c r="I15" t="str">
        <f>IFERROR(VLOOKUP('別紙１(男)'!AJ18,データ!$G$2:$H$3,2,FALSE),"")</f>
        <v/>
      </c>
      <c r="J15" t="str">
        <f>IF(AND('別紙１(男)'!U18="",'別紙１(男)'!W18="",'別紙１(男)'!Y18=""),"",'別紙１(男)'!U18*10000+'別紙１(男)'!W18*100+'別紙１(男)'!Y18)</f>
        <v/>
      </c>
      <c r="O15" t="str">
        <f>IF(F15="","",F15+COUNTIF($F$3:F15,F15))</f>
        <v/>
      </c>
      <c r="P15" t="str">
        <f>IF(G15="","",400+G15+COUNTIF($G$3:G14,G15))</f>
        <v/>
      </c>
      <c r="Q15" t="str">
        <f>IF(H15="","",800+H15+COUNTIF($H$3:H14,H15))</f>
        <v/>
      </c>
      <c r="R15" t="str">
        <f>IF(I15="","",600+I15+COUNTIF($I$3:I14,I15))</f>
        <v/>
      </c>
      <c r="S15" t="str">
        <f t="shared" si="0"/>
        <v/>
      </c>
      <c r="T15" t="str">
        <f t="shared" si="1"/>
        <v/>
      </c>
      <c r="W15" t="s">
        <v>93</v>
      </c>
      <c r="X15">
        <v>50200</v>
      </c>
    </row>
    <row r="16" spans="1:24" x14ac:dyDescent="0.15">
      <c r="A16">
        <v>72</v>
      </c>
      <c r="B16" t="str">
        <f>IF('別紙１(男)'!B18="","",'別紙１(男)'!B18)</f>
        <v/>
      </c>
      <c r="C16" t="str">
        <f>IF('別紙１(男)'!D18="","",'別紙１(男)'!D18)</f>
        <v/>
      </c>
      <c r="D16" t="str">
        <f>IF('別紙１(男)'!Z18="","",'別紙１(男)'!Z18)</f>
        <v/>
      </c>
      <c r="E16" t="str">
        <f>IF('別紙１(男)'!AA18="","",'別紙１(男)'!AA18)</f>
        <v/>
      </c>
      <c r="F16" t="str">
        <f>IF(OR(D16="",E16=""),"",VLOOKUP(D16,データ!$B$2:$C$6,2,FALSE)+E16)</f>
        <v/>
      </c>
      <c r="J16" t="str">
        <f>IF(AND('別紙１(男)'!AC18="",'別紙１(男)'!AE18="",'別紙１(男)'!AG18=""),"",'別紙１(男)'!AC18*10000+'別紙１(男)'!AE18*100+'別紙１(男)'!AG18)</f>
        <v/>
      </c>
      <c r="O16" t="str">
        <f>IF(F16="","",F16+COUNTIF($F$3:F16,F16))</f>
        <v/>
      </c>
      <c r="S16" t="str">
        <f t="shared" si="0"/>
        <v/>
      </c>
      <c r="T16" t="str">
        <f t="shared" si="1"/>
        <v/>
      </c>
      <c r="W16" t="s">
        <v>94</v>
      </c>
      <c r="X16">
        <v>50400</v>
      </c>
    </row>
    <row r="17" spans="1:20" x14ac:dyDescent="0.15">
      <c r="A17">
        <v>81</v>
      </c>
      <c r="B17" t="str">
        <f>IF('別紙１(男)'!B19="","",'別紙１(男)'!B19)</f>
        <v/>
      </c>
      <c r="C17" t="str">
        <f>IF('別紙１(男)'!D19="","",'別紙１(男)'!D19)</f>
        <v/>
      </c>
      <c r="D17" t="str">
        <f>IF('別紙１(男)'!R19="","",'別紙１(男)'!R19)</f>
        <v/>
      </c>
      <c r="E17" t="str">
        <f>IF('別紙１(男)'!S19="","",'別紙１(男)'!S19)</f>
        <v/>
      </c>
      <c r="F17" t="str">
        <f>IF(OR(D17="",E17=""),"",VLOOKUP(D17,データ!$B$2:$C$6,2,FALSE)+E17)</f>
        <v/>
      </c>
      <c r="G17" t="str">
        <f>IFERROR(VLOOKUP('別紙１(男)'!AH19,データ!$G$2:$H$3,2,FALSE),"")</f>
        <v/>
      </c>
      <c r="H17" t="str">
        <f>IFERROR(VLOOKUP('別紙１(男)'!AI19,データ!$G$2:$H$3,2,FALSE),"")</f>
        <v/>
      </c>
      <c r="I17" t="str">
        <f>IFERROR(VLOOKUP('別紙１(男)'!AJ19,データ!$G$2:$H$3,2,FALSE),"")</f>
        <v/>
      </c>
      <c r="J17" t="str">
        <f>IF(AND('別紙１(男)'!U19="",'別紙１(男)'!W19="",'別紙１(男)'!Y19=""),"",'別紙１(男)'!U19*10000+'別紙１(男)'!W19*100+'別紙１(男)'!Y19)</f>
        <v/>
      </c>
      <c r="O17" t="str">
        <f>IF(F17="","",F17+COUNTIF($F$3:F17,F17))</f>
        <v/>
      </c>
      <c r="P17" t="str">
        <f>IF(G17="","",400+G17+COUNTIF($G$3:G16,G17))</f>
        <v/>
      </c>
      <c r="Q17" t="str">
        <f>IF(H17="","",800+H17+COUNTIF($H$3:H16,H17))</f>
        <v/>
      </c>
      <c r="R17" t="str">
        <f>IF(I17="","",600+I17+COUNTIF($I$3:I16,I17))</f>
        <v/>
      </c>
      <c r="S17" t="str">
        <f t="shared" si="0"/>
        <v/>
      </c>
      <c r="T17" t="str">
        <f t="shared" si="1"/>
        <v/>
      </c>
    </row>
    <row r="18" spans="1:20" x14ac:dyDescent="0.15">
      <c r="A18">
        <v>82</v>
      </c>
      <c r="B18" t="str">
        <f>IF('別紙１(男)'!B19="","",'別紙１(男)'!B19)</f>
        <v/>
      </c>
      <c r="C18" t="str">
        <f>IF('別紙１(男)'!D19="","",'別紙１(男)'!D19)</f>
        <v/>
      </c>
      <c r="D18" t="str">
        <f>IF('別紙１(男)'!Z19="","",'別紙１(男)'!Z19)</f>
        <v/>
      </c>
      <c r="E18" t="str">
        <f>IF('別紙１(男)'!AA19="","",'別紙１(男)'!AA19)</f>
        <v/>
      </c>
      <c r="F18" t="str">
        <f>IF(OR(D18="",E18=""),"",VLOOKUP(D18,データ!$B$2:$C$6,2,FALSE)+E18)</f>
        <v/>
      </c>
      <c r="J18" t="str">
        <f>IF(AND('別紙１(男)'!AC19="",'別紙１(男)'!AE19="",'別紙１(男)'!AG19=""),"",'別紙１(男)'!AC19*10000+'別紙１(男)'!AE19*100+'別紙１(男)'!AG19)</f>
        <v/>
      </c>
      <c r="O18" t="str">
        <f>IF(F18="","",F18+COUNTIF($F$3:F18,F18))</f>
        <v/>
      </c>
      <c r="S18" t="str">
        <f t="shared" si="0"/>
        <v/>
      </c>
      <c r="T18" t="str">
        <f t="shared" si="1"/>
        <v/>
      </c>
    </row>
    <row r="19" spans="1:20" x14ac:dyDescent="0.15">
      <c r="A19">
        <v>91</v>
      </c>
      <c r="B19" t="str">
        <f>IF('別紙１(男)'!B20="","",'別紙１(男)'!B20)</f>
        <v/>
      </c>
      <c r="C19" t="str">
        <f>IF('別紙１(男)'!D20="","",'別紙１(男)'!D20)</f>
        <v/>
      </c>
      <c r="D19" t="str">
        <f>IF('別紙１(男)'!R20="","",'別紙１(男)'!R20)</f>
        <v/>
      </c>
      <c r="E19" t="str">
        <f>IF('別紙１(男)'!S20="","",'別紙１(男)'!S20)</f>
        <v/>
      </c>
      <c r="F19" t="str">
        <f>IF(OR(D19="",E19=""),"",VLOOKUP(D19,データ!$B$2:$C$6,2,FALSE)+E19)</f>
        <v/>
      </c>
      <c r="G19" t="str">
        <f>IFERROR(VLOOKUP('別紙１(男)'!AH20,データ!$G$2:$H$3,2,FALSE),"")</f>
        <v/>
      </c>
      <c r="H19" t="str">
        <f>IFERROR(VLOOKUP('別紙１(男)'!AI20,データ!$G$2:$H$3,2,FALSE),"")</f>
        <v/>
      </c>
      <c r="I19" t="str">
        <f>IFERROR(VLOOKUP('別紙１(男)'!AJ20,データ!$G$2:$H$3,2,FALSE),"")</f>
        <v/>
      </c>
      <c r="J19" t="str">
        <f>IF(AND('別紙１(男)'!U20="",'別紙１(男)'!W20="",'別紙１(男)'!Y20=""),"",'別紙１(男)'!U20*10000+'別紙１(男)'!W20*100+'別紙１(男)'!Y20)</f>
        <v/>
      </c>
      <c r="O19" t="str">
        <f>IF(F19="","",F19+COUNTIF($F$3:F19,F19))</f>
        <v/>
      </c>
      <c r="P19" t="str">
        <f>IF(G19="","",400+G19+COUNTIF($G$3:G18,G19))</f>
        <v/>
      </c>
      <c r="Q19" t="str">
        <f>IF(H19="","",800+H19+COUNTIF($H$3:H18,H19))</f>
        <v/>
      </c>
      <c r="R19" t="str">
        <f>IF(I19="","",600+I19+COUNTIF($I$3:I18,I19))</f>
        <v/>
      </c>
      <c r="S19" t="str">
        <f t="shared" si="0"/>
        <v/>
      </c>
      <c r="T19" t="str">
        <f t="shared" si="1"/>
        <v/>
      </c>
    </row>
    <row r="20" spans="1:20" x14ac:dyDescent="0.15">
      <c r="A20">
        <v>92</v>
      </c>
      <c r="B20" t="str">
        <f>IF('別紙１(男)'!B20="","",'別紙１(男)'!B20)</f>
        <v/>
      </c>
      <c r="C20" t="str">
        <f>IF('別紙１(男)'!D20="","",'別紙１(男)'!D20)</f>
        <v/>
      </c>
      <c r="D20" t="str">
        <f>IF('別紙１(男)'!Z20="","",'別紙１(男)'!Z20)</f>
        <v/>
      </c>
      <c r="E20" t="str">
        <f>IF('別紙１(男)'!AA20="","",'別紙１(男)'!AA20)</f>
        <v/>
      </c>
      <c r="F20" t="str">
        <f>IF(OR(D20="",E20=""),"",VLOOKUP(D20,データ!$B$2:$C$6,2,FALSE)+E20)</f>
        <v/>
      </c>
      <c r="J20" t="str">
        <f>IF(AND('別紙１(男)'!AC20="",'別紙１(男)'!AE20="",'別紙１(男)'!AG20=""),"",'別紙１(男)'!AC20*10000+'別紙１(男)'!AE20*100+'別紙１(男)'!AG20)</f>
        <v/>
      </c>
      <c r="O20" t="str">
        <f>IF(F20="","",F20+COUNTIF($F$3:F20,F20))</f>
        <v/>
      </c>
      <c r="S20" t="str">
        <f t="shared" si="0"/>
        <v/>
      </c>
      <c r="T20" t="str">
        <f t="shared" si="1"/>
        <v/>
      </c>
    </row>
    <row r="21" spans="1:20" x14ac:dyDescent="0.15">
      <c r="A21">
        <v>101</v>
      </c>
      <c r="B21" t="str">
        <f>IF('別紙１(男)'!B21="","",'別紙１(男)'!B21)</f>
        <v/>
      </c>
      <c r="C21" t="str">
        <f>IF('別紙１(男)'!D21="","",'別紙１(男)'!D21)</f>
        <v/>
      </c>
      <c r="D21" t="str">
        <f>IF('別紙１(男)'!R21="","",'別紙１(男)'!R21)</f>
        <v/>
      </c>
      <c r="E21" t="str">
        <f>IF('別紙１(男)'!S21="","",'別紙１(男)'!S21)</f>
        <v/>
      </c>
      <c r="F21" t="str">
        <f>IF(OR(D21="",E21=""),"",VLOOKUP(D21,データ!$B$2:$C$6,2,FALSE)+E21)</f>
        <v/>
      </c>
      <c r="G21" t="str">
        <f>IFERROR(VLOOKUP('別紙１(男)'!AH21,データ!$G$2:$H$3,2,FALSE),"")</f>
        <v/>
      </c>
      <c r="H21" t="str">
        <f>IFERROR(VLOOKUP('別紙１(男)'!AI21,データ!$G$2:$H$3,2,FALSE),"")</f>
        <v/>
      </c>
      <c r="I21" t="str">
        <f>IFERROR(VLOOKUP('別紙１(男)'!AJ21,データ!$G$2:$H$3,2,FALSE),"")</f>
        <v/>
      </c>
      <c r="J21" t="str">
        <f>IF(AND('別紙１(男)'!U21="",'別紙１(男)'!W21="",'別紙１(男)'!Y21=""),"",'別紙１(男)'!U21*10000+'別紙１(男)'!W21*100+'別紙１(男)'!Y21)</f>
        <v/>
      </c>
      <c r="O21" t="str">
        <f>IF(F21="","",F21+COUNTIF($F$3:F21,F21))</f>
        <v/>
      </c>
      <c r="P21" t="str">
        <f>IF(G21="","",400+G21+COUNTIF($G$3:G20,G21))</f>
        <v/>
      </c>
      <c r="Q21" t="str">
        <f>IF(H21="","",800+H21+COUNTIF($H$3:H20,H21))</f>
        <v/>
      </c>
      <c r="R21" t="str">
        <f>IF(I21="","",600+I21+COUNTIF($I$3:I20,I21))</f>
        <v/>
      </c>
      <c r="S21" t="str">
        <f t="shared" si="0"/>
        <v/>
      </c>
      <c r="T21" t="str">
        <f t="shared" si="1"/>
        <v/>
      </c>
    </row>
    <row r="22" spans="1:20" x14ac:dyDescent="0.15">
      <c r="A22">
        <v>102</v>
      </c>
      <c r="B22" t="str">
        <f>IF('別紙１(男)'!B21="","",'別紙１(男)'!B21)</f>
        <v/>
      </c>
      <c r="C22" t="str">
        <f>IF('別紙１(男)'!D21="","",'別紙１(男)'!D21)</f>
        <v/>
      </c>
      <c r="D22" t="str">
        <f>IF('別紙１(男)'!Z21="","",'別紙１(男)'!Z21)</f>
        <v/>
      </c>
      <c r="E22" t="str">
        <f>IF('別紙１(男)'!AA21="","",'別紙１(男)'!AA21)</f>
        <v/>
      </c>
      <c r="F22" t="str">
        <f>IF(OR(D22="",E22=""),"",VLOOKUP(D22,データ!$B$2:$C$6,2,FALSE)+E22)</f>
        <v/>
      </c>
      <c r="J22" t="str">
        <f>IF(AND('別紙１(男)'!AC21="",'別紙１(男)'!AE21="",'別紙１(男)'!AG21=""),"",'別紙１(男)'!AC21*10000+'別紙１(男)'!AE21*100+'別紙１(男)'!AG21)</f>
        <v/>
      </c>
      <c r="O22" t="str">
        <f>IF(F22="","",F22+COUNTIF($F$3:F22,F22))</f>
        <v/>
      </c>
      <c r="S22" t="str">
        <f t="shared" si="0"/>
        <v/>
      </c>
      <c r="T22" t="str">
        <f t="shared" si="1"/>
        <v/>
      </c>
    </row>
    <row r="23" spans="1:20" x14ac:dyDescent="0.15">
      <c r="A23">
        <v>111</v>
      </c>
      <c r="B23" t="str">
        <f>IF('別紙１(男)'!B22="","",'別紙１(男)'!B22)</f>
        <v/>
      </c>
      <c r="C23" t="str">
        <f>IF('別紙１(男)'!D22="","",'別紙１(男)'!D22)</f>
        <v/>
      </c>
      <c r="D23" t="str">
        <f>IF('別紙１(男)'!R22="","",'別紙１(男)'!R22)</f>
        <v/>
      </c>
      <c r="E23" t="str">
        <f>IF('別紙１(男)'!S22="","",'別紙１(男)'!S22)</f>
        <v/>
      </c>
      <c r="F23" t="str">
        <f>IF(OR(D23="",E23=""),"",VLOOKUP(D23,データ!$B$2:$C$6,2,FALSE)+E23)</f>
        <v/>
      </c>
      <c r="G23" t="str">
        <f>IFERROR(VLOOKUP('別紙１(男)'!AH22,データ!$G$2:$H$3,2,FALSE),"")</f>
        <v/>
      </c>
      <c r="H23" t="str">
        <f>IFERROR(VLOOKUP('別紙１(男)'!AI22,データ!$G$2:$H$3,2,FALSE),"")</f>
        <v/>
      </c>
      <c r="I23" t="str">
        <f>IFERROR(VLOOKUP('別紙１(男)'!AJ22,データ!$G$2:$H$3,2,FALSE),"")</f>
        <v/>
      </c>
      <c r="J23" t="str">
        <f>IF(AND('別紙１(男)'!U22="",'別紙１(男)'!W22="",'別紙１(男)'!Y22=""),"",'別紙１(男)'!U22*10000+'別紙１(男)'!W22*100+'別紙１(男)'!Y22)</f>
        <v/>
      </c>
      <c r="O23" t="str">
        <f>IF(F23="","",F23+COUNTIF($F$3:F23,F23))</f>
        <v/>
      </c>
      <c r="P23" t="str">
        <f>IF(G23="","",400+G23+COUNTIF($G$3:G22,G23))</f>
        <v/>
      </c>
      <c r="Q23" t="str">
        <f>IF(H23="","",800+H23+COUNTIF($H$3:H22,H23))</f>
        <v/>
      </c>
      <c r="R23" t="str">
        <f>IF(I23="","",600+I23+COUNTIF($I$3:I22,I23))</f>
        <v/>
      </c>
      <c r="S23" t="str">
        <f t="shared" si="0"/>
        <v/>
      </c>
      <c r="T23" t="str">
        <f t="shared" si="1"/>
        <v/>
      </c>
    </row>
    <row r="24" spans="1:20" x14ac:dyDescent="0.15">
      <c r="A24">
        <v>112</v>
      </c>
      <c r="B24" t="str">
        <f>IF('別紙１(男)'!B22="","",'別紙１(男)'!B22)</f>
        <v/>
      </c>
      <c r="C24" t="str">
        <f>IF('別紙１(男)'!D22="","",'別紙１(男)'!D22)</f>
        <v/>
      </c>
      <c r="D24" t="str">
        <f>IF('別紙１(男)'!Z22="","",'別紙１(男)'!Z22)</f>
        <v/>
      </c>
      <c r="E24" t="str">
        <f>IF('別紙１(男)'!AA22="","",'別紙１(男)'!AA22)</f>
        <v/>
      </c>
      <c r="F24" t="str">
        <f>IF(OR(D24="",E24=""),"",VLOOKUP(D24,データ!$B$2:$C$6,2,FALSE)+E24)</f>
        <v/>
      </c>
      <c r="J24" t="str">
        <f>IF(AND('別紙１(男)'!AC22="",'別紙１(男)'!AE22="",'別紙１(男)'!AG22=""),"",'別紙１(男)'!AC22*10000+'別紙１(男)'!AE22*100+'別紙１(男)'!AG22)</f>
        <v/>
      </c>
      <c r="O24" t="str">
        <f>IF(F24="","",F24+COUNTIF($F$3:F24,F24))</f>
        <v/>
      </c>
      <c r="S24" t="str">
        <f t="shared" si="0"/>
        <v/>
      </c>
      <c r="T24" t="str">
        <f t="shared" si="1"/>
        <v/>
      </c>
    </row>
    <row r="25" spans="1:20" x14ac:dyDescent="0.15">
      <c r="A25">
        <v>121</v>
      </c>
      <c r="B25" t="str">
        <f>IF('別紙１(男)'!B23="","",'別紙１(男)'!B23)</f>
        <v/>
      </c>
      <c r="C25" t="str">
        <f>IF('別紙１(男)'!D23="","",'別紙１(男)'!D23)</f>
        <v/>
      </c>
      <c r="D25" t="str">
        <f>IF('別紙１(男)'!R23="","",'別紙１(男)'!R23)</f>
        <v/>
      </c>
      <c r="E25" t="str">
        <f>IF('別紙１(男)'!S23="","",'別紙１(男)'!S23)</f>
        <v/>
      </c>
      <c r="F25" t="str">
        <f>IF(OR(D25="",E25=""),"",VLOOKUP(D25,データ!$B$2:$C$6,2,FALSE)+E25)</f>
        <v/>
      </c>
      <c r="G25" t="str">
        <f>IFERROR(VLOOKUP('別紙１(男)'!AH23,データ!$G$2:$H$3,2,FALSE),"")</f>
        <v/>
      </c>
      <c r="H25" t="str">
        <f>IFERROR(VLOOKUP('別紙１(男)'!AI23,データ!$G$2:$H$3,2,FALSE),"")</f>
        <v/>
      </c>
      <c r="I25" t="str">
        <f>IFERROR(VLOOKUP('別紙１(男)'!AJ23,データ!$G$2:$H$3,2,FALSE),"")</f>
        <v/>
      </c>
      <c r="J25" t="str">
        <f>IF(AND('別紙１(男)'!U23="",'別紙１(男)'!W23="",'別紙１(男)'!Y23=""),"",'別紙１(男)'!U23*10000+'別紙１(男)'!W23*100+'別紙１(男)'!Y23)</f>
        <v/>
      </c>
      <c r="O25" t="str">
        <f>IF(F25="","",F25+COUNTIF($F$3:F25,F25))</f>
        <v/>
      </c>
      <c r="P25" t="str">
        <f>IF(G25="","",400+G25+COUNTIF($G$3:G24,G25))</f>
        <v/>
      </c>
      <c r="Q25" t="str">
        <f>IF(H25="","",800+H25+COUNTIF($H$3:H24,H25))</f>
        <v/>
      </c>
      <c r="R25" t="str">
        <f>IF(I25="","",600+I25+COUNTIF($I$3:I24,I25))</f>
        <v/>
      </c>
      <c r="S25" t="str">
        <f t="shared" si="0"/>
        <v/>
      </c>
      <c r="T25" t="str">
        <f t="shared" si="1"/>
        <v/>
      </c>
    </row>
    <row r="26" spans="1:20" x14ac:dyDescent="0.15">
      <c r="A26">
        <v>122</v>
      </c>
      <c r="B26" t="str">
        <f>IF('別紙１(男)'!B23="","",'別紙１(男)'!B23)</f>
        <v/>
      </c>
      <c r="C26" t="str">
        <f>IF('別紙１(男)'!D23="","",'別紙１(男)'!D23)</f>
        <v/>
      </c>
      <c r="D26" t="str">
        <f>IF('別紙１(男)'!Z23="","",'別紙１(男)'!Z23)</f>
        <v/>
      </c>
      <c r="E26" t="str">
        <f>IF('別紙１(男)'!AA23="","",'別紙１(男)'!AA23)</f>
        <v/>
      </c>
      <c r="F26" t="str">
        <f>IF(OR(D26="",E26=""),"",VLOOKUP(D26,データ!$B$2:$C$6,2,FALSE)+E26)</f>
        <v/>
      </c>
      <c r="J26" t="str">
        <f>IF(AND('別紙１(男)'!AC23="",'別紙１(男)'!AE23="",'別紙１(男)'!AG23=""),"",'別紙１(男)'!AC23*10000+'別紙１(男)'!AE23*100+'別紙１(男)'!AG23)</f>
        <v/>
      </c>
      <c r="O26" t="str">
        <f>IF(F26="","",F26+COUNTIF($F$3:F26,F26))</f>
        <v/>
      </c>
      <c r="S26" t="str">
        <f t="shared" si="0"/>
        <v/>
      </c>
      <c r="T26" t="str">
        <f t="shared" si="1"/>
        <v/>
      </c>
    </row>
    <row r="27" spans="1:20" x14ac:dyDescent="0.15">
      <c r="A27">
        <v>131</v>
      </c>
      <c r="B27" t="str">
        <f>IF('別紙１(男)'!B24="","",'別紙１(男)'!B24)</f>
        <v/>
      </c>
      <c r="C27" t="str">
        <f>IF('別紙１(男)'!D24="","",'別紙１(男)'!D24)</f>
        <v/>
      </c>
      <c r="D27" t="str">
        <f>IF('別紙１(男)'!R24="","",'別紙１(男)'!R24)</f>
        <v/>
      </c>
      <c r="E27" t="str">
        <f>IF('別紙１(男)'!S24="","",'別紙１(男)'!S24)</f>
        <v/>
      </c>
      <c r="F27" t="str">
        <f>IF(OR(D27="",E27=""),"",VLOOKUP(D27,データ!$B$2:$C$6,2,FALSE)+E27)</f>
        <v/>
      </c>
      <c r="G27" t="str">
        <f>IFERROR(VLOOKUP('別紙１(男)'!AH24,データ!$G$2:$H$3,2,FALSE),"")</f>
        <v/>
      </c>
      <c r="H27" t="str">
        <f>IFERROR(VLOOKUP('別紙１(男)'!AI24,データ!$G$2:$H$3,2,FALSE),"")</f>
        <v/>
      </c>
      <c r="I27" t="str">
        <f>IFERROR(VLOOKUP('別紙１(男)'!AJ24,データ!$G$2:$H$3,2,FALSE),"")</f>
        <v/>
      </c>
      <c r="J27" t="str">
        <f>IF(AND('別紙１(男)'!U24="",'別紙１(男)'!W24="",'別紙１(男)'!Y24=""),"",'別紙１(男)'!U24*10000+'別紙１(男)'!W24*100+'別紙１(男)'!Y24)</f>
        <v/>
      </c>
      <c r="O27" t="str">
        <f>IF(F27="","",F27+COUNTIF($F$3:F27,F27))</f>
        <v/>
      </c>
      <c r="P27" t="str">
        <f>IF(G27="","",400+G27+COUNTIF($G$3:G26,G27))</f>
        <v/>
      </c>
      <c r="Q27" t="str">
        <f>IF(H27="","",800+H27+COUNTIF($H$3:H26,H27))</f>
        <v/>
      </c>
      <c r="R27" t="str">
        <f>IF(I27="","",600+I27+COUNTIF($I$3:I26,I27))</f>
        <v/>
      </c>
      <c r="S27" t="str">
        <f t="shared" si="0"/>
        <v/>
      </c>
      <c r="T27" t="str">
        <f t="shared" si="1"/>
        <v/>
      </c>
    </row>
    <row r="28" spans="1:20" x14ac:dyDescent="0.15">
      <c r="A28">
        <v>132</v>
      </c>
      <c r="B28" t="str">
        <f>IF('別紙１(男)'!B24="","",'別紙１(男)'!B24)</f>
        <v/>
      </c>
      <c r="C28" t="str">
        <f>IF('別紙１(男)'!D24="","",'別紙１(男)'!D24)</f>
        <v/>
      </c>
      <c r="D28" t="str">
        <f>IF('別紙１(男)'!Z24="","",'別紙１(男)'!Z24)</f>
        <v/>
      </c>
      <c r="E28" t="str">
        <f>IF('別紙１(男)'!AA24="","",'別紙１(男)'!AA24)</f>
        <v/>
      </c>
      <c r="F28" t="str">
        <f>IF(OR(D28="",E28=""),"",VLOOKUP(D28,データ!$B$2:$C$6,2,FALSE)+E28)</f>
        <v/>
      </c>
      <c r="J28" t="str">
        <f>IF(AND('別紙１(男)'!AC24="",'別紙１(男)'!AE24="",'別紙１(男)'!AG24=""),"",'別紙１(男)'!AC24*10000+'別紙１(男)'!AE24*100+'別紙１(男)'!AG24)</f>
        <v/>
      </c>
      <c r="O28" t="str">
        <f>IF(F28="","",F28+COUNTIF($F$3:F28,F28))</f>
        <v/>
      </c>
      <c r="S28" t="str">
        <f t="shared" si="0"/>
        <v/>
      </c>
      <c r="T28" t="str">
        <f t="shared" si="1"/>
        <v/>
      </c>
    </row>
    <row r="29" spans="1:20" x14ac:dyDescent="0.15">
      <c r="A29">
        <v>141</v>
      </c>
      <c r="B29" t="str">
        <f>IF('別紙１(男)'!B25="","",'別紙１(男)'!B25)</f>
        <v/>
      </c>
      <c r="C29" t="str">
        <f>IF('別紙１(男)'!D25="","",'別紙１(男)'!D25)</f>
        <v/>
      </c>
      <c r="D29" t="str">
        <f>IF('別紙１(男)'!R25="","",'別紙１(男)'!R25)</f>
        <v/>
      </c>
      <c r="E29" t="str">
        <f>IF('別紙１(男)'!S25="","",'別紙１(男)'!S25)</f>
        <v/>
      </c>
      <c r="F29" t="str">
        <f>IF(OR(D29="",E29=""),"",VLOOKUP(D29,データ!$B$2:$C$6,2,FALSE)+E29)</f>
        <v/>
      </c>
      <c r="G29" t="str">
        <f>IFERROR(VLOOKUP('別紙１(男)'!AH25,データ!$G$2:$H$3,2,FALSE),"")</f>
        <v/>
      </c>
      <c r="H29" t="str">
        <f>IFERROR(VLOOKUP('別紙１(男)'!AI25,データ!$G$2:$H$3,2,FALSE),"")</f>
        <v/>
      </c>
      <c r="I29" t="str">
        <f>IFERROR(VLOOKUP('別紙１(男)'!AJ25,データ!$G$2:$H$3,2,FALSE),"")</f>
        <v/>
      </c>
      <c r="J29" t="str">
        <f>IF(AND('別紙１(男)'!U25="",'別紙１(男)'!W25="",'別紙１(男)'!Y25=""),"",'別紙１(男)'!U25*10000+'別紙１(男)'!W25*100+'別紙１(男)'!Y25)</f>
        <v/>
      </c>
      <c r="O29" t="str">
        <f>IF(F29="","",F29+COUNTIF($F$3:F29,F29))</f>
        <v/>
      </c>
      <c r="P29" t="str">
        <f>IF(G29="","",400+G29+COUNTIF($G$3:G28,G29))</f>
        <v/>
      </c>
      <c r="Q29" t="str">
        <f>IF(H29="","",800+H29+COUNTIF($H$3:H28,H29))</f>
        <v/>
      </c>
      <c r="R29" t="str">
        <f>IF(I29="","",600+I29+COUNTIF($I$3:I28,I29))</f>
        <v/>
      </c>
      <c r="S29" t="str">
        <f t="shared" si="0"/>
        <v/>
      </c>
      <c r="T29" t="str">
        <f t="shared" si="1"/>
        <v/>
      </c>
    </row>
    <row r="30" spans="1:20" x14ac:dyDescent="0.15">
      <c r="A30">
        <v>142</v>
      </c>
      <c r="B30" t="str">
        <f>IF('別紙１(男)'!B25="","",'別紙１(男)'!B25)</f>
        <v/>
      </c>
      <c r="C30" t="str">
        <f>IF('別紙１(男)'!D25="","",'別紙１(男)'!D25)</f>
        <v/>
      </c>
      <c r="D30" t="str">
        <f>IF('別紙１(男)'!Z25="","",'別紙１(男)'!Z25)</f>
        <v/>
      </c>
      <c r="E30" t="str">
        <f>IF('別紙１(男)'!AA25="","",'別紙１(男)'!AA25)</f>
        <v/>
      </c>
      <c r="F30" t="str">
        <f>IF(OR(D30="",E30=""),"",VLOOKUP(D30,データ!$B$2:$C$6,2,FALSE)+E30)</f>
        <v/>
      </c>
      <c r="J30" t="str">
        <f>IF(AND('別紙１(男)'!AC25="",'別紙１(男)'!AE25="",'別紙１(男)'!AG25=""),"",'別紙１(男)'!AC25*10000+'別紙１(男)'!AE25*100+'別紙１(男)'!AG25)</f>
        <v/>
      </c>
      <c r="O30" t="str">
        <f>IF(F30="","",F30+COUNTIF($F$3:F30,F30))</f>
        <v/>
      </c>
      <c r="S30" t="str">
        <f t="shared" si="0"/>
        <v/>
      </c>
      <c r="T30" t="str">
        <f t="shared" si="1"/>
        <v/>
      </c>
    </row>
    <row r="31" spans="1:20" x14ac:dyDescent="0.15">
      <c r="A31">
        <v>151</v>
      </c>
      <c r="B31" t="str">
        <f>IF('別紙１(男)'!B26="","",'別紙１(男)'!B26)</f>
        <v/>
      </c>
      <c r="C31" t="str">
        <f>IF('別紙１(男)'!D26="","",'別紙１(男)'!D26)</f>
        <v/>
      </c>
      <c r="D31" t="str">
        <f>IF('別紙１(男)'!R26="","",'別紙１(男)'!R26)</f>
        <v/>
      </c>
      <c r="E31" t="str">
        <f>IF('別紙１(男)'!S26="","",'別紙１(男)'!S26)</f>
        <v/>
      </c>
      <c r="F31" t="str">
        <f>IF(OR(D31="",E31=""),"",VLOOKUP(D31,データ!$B$2:$C$6,2,FALSE)+E31)</f>
        <v/>
      </c>
      <c r="G31" t="str">
        <f>IFERROR(VLOOKUP('別紙１(男)'!AH26,データ!$G$2:$H$3,2,FALSE),"")</f>
        <v/>
      </c>
      <c r="H31" t="str">
        <f>IFERROR(VLOOKUP('別紙１(男)'!AI26,データ!$G$2:$H$3,2,FALSE),"")</f>
        <v/>
      </c>
      <c r="I31" t="str">
        <f>IFERROR(VLOOKUP('別紙１(男)'!AJ26,データ!$G$2:$H$3,2,FALSE),"")</f>
        <v/>
      </c>
      <c r="J31" t="str">
        <f>IF(AND('別紙１(男)'!U26="",'別紙１(男)'!W26="",'別紙１(男)'!Y26=""),"",'別紙１(男)'!U26*10000+'別紙１(男)'!W26*100+'別紙１(男)'!Y26)</f>
        <v/>
      </c>
      <c r="O31" t="str">
        <f>IF(F31="","",F31+COUNTIF($F$3:F31,F31))</f>
        <v/>
      </c>
      <c r="P31" t="str">
        <f>IF(G31="","",400+G31+COUNTIF($G$3:G30,G31))</f>
        <v/>
      </c>
      <c r="Q31" t="str">
        <f>IF(H31="","",800+H31+COUNTIF($H$3:H30,H31))</f>
        <v/>
      </c>
      <c r="R31" t="str">
        <f>IF(I31="","",600+I31+COUNTIF($I$3:I30,I31))</f>
        <v/>
      </c>
      <c r="S31" t="str">
        <f t="shared" si="0"/>
        <v/>
      </c>
      <c r="T31" t="str">
        <f t="shared" si="1"/>
        <v/>
      </c>
    </row>
    <row r="32" spans="1:20" x14ac:dyDescent="0.15">
      <c r="A32">
        <v>152</v>
      </c>
      <c r="B32" t="str">
        <f>IF('別紙１(男)'!B26="","",'別紙１(男)'!B26)</f>
        <v/>
      </c>
      <c r="C32" t="str">
        <f>IF('別紙１(男)'!D26="","",'別紙１(男)'!D26)</f>
        <v/>
      </c>
      <c r="D32" t="str">
        <f>IF('別紙１(男)'!Z26="","",'別紙１(男)'!Z26)</f>
        <v/>
      </c>
      <c r="E32" t="str">
        <f>IF('別紙１(男)'!AA26="","",'別紙１(男)'!AA26)</f>
        <v/>
      </c>
      <c r="F32" t="str">
        <f>IF(OR(D32="",E32=""),"",VLOOKUP(D32,データ!$B$2:$C$6,2,FALSE)+E32)</f>
        <v/>
      </c>
      <c r="J32" t="str">
        <f>IF(AND('別紙１(男)'!AC26="",'別紙１(男)'!AE26="",'別紙１(男)'!AG26=""),"",'別紙１(男)'!AC26*10000+'別紙１(男)'!AE26*100+'別紙１(男)'!AG26)</f>
        <v/>
      </c>
      <c r="O32" t="str">
        <f>IF(F32="","",F32+COUNTIF($F$3:F32,F32))</f>
        <v/>
      </c>
      <c r="S32" t="str">
        <f t="shared" si="0"/>
        <v/>
      </c>
      <c r="T32" t="str">
        <f t="shared" si="1"/>
        <v/>
      </c>
    </row>
    <row r="33" spans="1:20" x14ac:dyDescent="0.15">
      <c r="A33">
        <v>161</v>
      </c>
      <c r="B33" t="str">
        <f>IF('別紙１(男)'!B27="","",'別紙１(男)'!B27)</f>
        <v/>
      </c>
      <c r="C33" t="str">
        <f>IF('別紙１(男)'!D27="","",'別紙１(男)'!D27)</f>
        <v/>
      </c>
      <c r="D33" t="str">
        <f>IF('別紙１(男)'!R27="","",'別紙１(男)'!R27)</f>
        <v/>
      </c>
      <c r="E33" t="str">
        <f>IF('別紙１(男)'!S27="","",'別紙１(男)'!S27)</f>
        <v/>
      </c>
      <c r="F33" t="str">
        <f>IF(OR(D33="",E33=""),"",VLOOKUP(D33,データ!$B$2:$C$6,2,FALSE)+E33)</f>
        <v/>
      </c>
      <c r="G33" t="str">
        <f>IFERROR(VLOOKUP('別紙１(男)'!AH27,データ!$G$2:$H$3,2,FALSE),"")</f>
        <v/>
      </c>
      <c r="H33" t="str">
        <f>IFERROR(VLOOKUP('別紙１(男)'!AI27,データ!$G$2:$H$3,2,FALSE),"")</f>
        <v/>
      </c>
      <c r="I33" t="str">
        <f>IFERROR(VLOOKUP('別紙１(男)'!AJ27,データ!$G$2:$H$3,2,FALSE),"")</f>
        <v/>
      </c>
      <c r="J33" t="str">
        <f>IF(AND('別紙１(男)'!U27="",'別紙１(男)'!W27="",'別紙１(男)'!Y27=""),"",'別紙１(男)'!U27*10000+'別紙１(男)'!W27*100+'別紙１(男)'!Y27)</f>
        <v/>
      </c>
      <c r="O33" t="str">
        <f>IF(F33="","",F33+COUNTIF($F$3:F33,F33))</f>
        <v/>
      </c>
      <c r="P33" t="str">
        <f>IF(G33="","",400+G33+COUNTIF($G$3:G32,G33))</f>
        <v/>
      </c>
      <c r="Q33" t="str">
        <f>IF(H33="","",800+H33+COUNTIF($H$3:H32,H33))</f>
        <v/>
      </c>
      <c r="R33" t="str">
        <f>IF(I33="","",600+I33+COUNTIF($I$3:I32,I33))</f>
        <v/>
      </c>
      <c r="S33" t="str">
        <f t="shared" si="0"/>
        <v/>
      </c>
      <c r="T33" t="str">
        <f t="shared" si="1"/>
        <v/>
      </c>
    </row>
    <row r="34" spans="1:20" x14ac:dyDescent="0.15">
      <c r="A34">
        <v>162</v>
      </c>
      <c r="B34" t="str">
        <f>IF('別紙１(男)'!B27="","",'別紙１(男)'!B27)</f>
        <v/>
      </c>
      <c r="C34" t="str">
        <f>IF('別紙１(男)'!D27="","",'別紙１(男)'!D27)</f>
        <v/>
      </c>
      <c r="D34" t="str">
        <f>IF('別紙１(男)'!Z27="","",'別紙１(男)'!Z27)</f>
        <v/>
      </c>
      <c r="E34" t="str">
        <f>IF('別紙１(男)'!AA27="","",'別紙１(男)'!AA27)</f>
        <v/>
      </c>
      <c r="F34" t="str">
        <f>IF(OR(D34="",E34=""),"",VLOOKUP(D34,データ!$B$2:$C$6,2,FALSE)+E34)</f>
        <v/>
      </c>
      <c r="J34" t="str">
        <f>IF(AND('別紙１(男)'!AC27="",'別紙１(男)'!AE27="",'別紙１(男)'!AG27=""),"",'別紙１(男)'!AC27*10000+'別紙１(男)'!AE27*100+'別紙１(男)'!AG27)</f>
        <v/>
      </c>
      <c r="O34" t="str">
        <f>IF(F34="","",F34+COUNTIF($F$3:F34,F34))</f>
        <v/>
      </c>
      <c r="S34" t="str">
        <f t="shared" si="0"/>
        <v/>
      </c>
      <c r="T34" t="str">
        <f t="shared" si="1"/>
        <v/>
      </c>
    </row>
    <row r="35" spans="1:20" x14ac:dyDescent="0.15">
      <c r="A35">
        <v>171</v>
      </c>
      <c r="B35" t="str">
        <f>IF('別紙１(男)'!B28="","",'別紙１(男)'!B28)</f>
        <v/>
      </c>
      <c r="C35" t="str">
        <f>IF('別紙１(男)'!D28="","",'別紙１(男)'!D28)</f>
        <v/>
      </c>
      <c r="D35" t="str">
        <f>IF('別紙１(男)'!R28="","",'別紙１(男)'!R28)</f>
        <v/>
      </c>
      <c r="E35" t="str">
        <f>IF('別紙１(男)'!S28="","",'別紙１(男)'!S28)</f>
        <v/>
      </c>
      <c r="F35" t="str">
        <f>IF(OR(D35="",E35=""),"",VLOOKUP(D35,データ!$B$2:$C$6,2,FALSE)+E35)</f>
        <v/>
      </c>
      <c r="G35" t="str">
        <f>IFERROR(VLOOKUP('別紙１(男)'!AH28,データ!$G$2:$H$3,2,FALSE),"")</f>
        <v/>
      </c>
      <c r="H35" t="str">
        <f>IFERROR(VLOOKUP('別紙１(男)'!AI28,データ!$G$2:$H$3,2,FALSE),"")</f>
        <v/>
      </c>
      <c r="I35" t="str">
        <f>IFERROR(VLOOKUP('別紙１(男)'!AJ28,データ!$G$2:$H$3,2,FALSE),"")</f>
        <v/>
      </c>
      <c r="J35" t="str">
        <f>IF(AND('別紙１(男)'!U28="",'別紙１(男)'!W28="",'別紙１(男)'!Y28=""),"",'別紙１(男)'!U28*10000+'別紙１(男)'!W28*100+'別紙１(男)'!Y28)</f>
        <v/>
      </c>
      <c r="O35" t="str">
        <f>IF(F35="","",F35+COUNTIF($F$3:F35,F35))</f>
        <v/>
      </c>
      <c r="P35" t="str">
        <f>IF(G35="","",400+G35+COUNTIF($G$3:G34,G35))</f>
        <v/>
      </c>
      <c r="Q35" t="str">
        <f>IF(H35="","",800+H35+COUNTIF($H$3:H34,H35))</f>
        <v/>
      </c>
      <c r="R35" t="str">
        <f>IF(I35="","",600+I35+COUNTIF($I$3:I34,I35))</f>
        <v/>
      </c>
      <c r="S35" t="str">
        <f t="shared" si="0"/>
        <v/>
      </c>
      <c r="T35" t="str">
        <f t="shared" si="1"/>
        <v/>
      </c>
    </row>
    <row r="36" spans="1:20" x14ac:dyDescent="0.15">
      <c r="A36">
        <v>172</v>
      </c>
      <c r="B36" t="str">
        <f>IF('別紙１(男)'!B28="","",'別紙１(男)'!B28)</f>
        <v/>
      </c>
      <c r="C36" t="str">
        <f>IF('別紙１(男)'!D28="","",'別紙１(男)'!D28)</f>
        <v/>
      </c>
      <c r="D36" t="str">
        <f>IF('別紙１(男)'!Z28="","",'別紙１(男)'!Z28)</f>
        <v/>
      </c>
      <c r="E36" t="str">
        <f>IF('別紙１(男)'!AA28="","",'別紙１(男)'!AA28)</f>
        <v/>
      </c>
      <c r="F36" t="str">
        <f>IF(OR(D36="",E36=""),"",VLOOKUP(D36,データ!$B$2:$C$6,2,FALSE)+E36)</f>
        <v/>
      </c>
      <c r="J36" t="str">
        <f>IF(AND('別紙１(男)'!AC28="",'別紙１(男)'!AE28="",'別紙１(男)'!AG28=""),"",'別紙１(男)'!AC28*10000+'別紙１(男)'!AE28*100+'別紙１(男)'!AG28)</f>
        <v/>
      </c>
      <c r="O36" t="str">
        <f>IF(F36="","",F36+COUNTIF($F$3:F36,F36))</f>
        <v/>
      </c>
      <c r="S36" t="str">
        <f t="shared" si="0"/>
        <v/>
      </c>
      <c r="T36" t="str">
        <f t="shared" si="1"/>
        <v/>
      </c>
    </row>
    <row r="37" spans="1:20" x14ac:dyDescent="0.15">
      <c r="A37">
        <v>181</v>
      </c>
      <c r="B37" t="str">
        <f>IF('別紙１(男)'!B29="","",'別紙１(男)'!B29)</f>
        <v/>
      </c>
      <c r="C37" t="str">
        <f>IF('別紙１(男)'!D29="","",'別紙１(男)'!D29)</f>
        <v/>
      </c>
      <c r="D37" t="str">
        <f>IF('別紙１(男)'!R29="","",'別紙１(男)'!R29)</f>
        <v/>
      </c>
      <c r="E37" t="str">
        <f>IF('別紙１(男)'!S29="","",'別紙１(男)'!S29)</f>
        <v/>
      </c>
      <c r="F37" t="str">
        <f>IF(OR(D37="",E37=""),"",VLOOKUP(D37,データ!$B$2:$C$6,2,FALSE)+E37)</f>
        <v/>
      </c>
      <c r="G37" t="str">
        <f>IFERROR(VLOOKUP('別紙１(男)'!AH29,データ!$G$2:$H$3,2,FALSE),"")</f>
        <v/>
      </c>
      <c r="H37" t="str">
        <f>IFERROR(VLOOKUP('別紙１(男)'!AI29,データ!$G$2:$H$3,2,FALSE),"")</f>
        <v/>
      </c>
      <c r="I37" t="str">
        <f>IFERROR(VLOOKUP('別紙１(男)'!AJ29,データ!$G$2:$H$3,2,FALSE),"")</f>
        <v/>
      </c>
      <c r="J37" t="str">
        <f>IF(AND('別紙１(男)'!U29="",'別紙１(男)'!W29="",'別紙１(男)'!Y29=""),"",'別紙１(男)'!U29*10000+'別紙１(男)'!W29*100+'別紙１(男)'!Y29)</f>
        <v/>
      </c>
      <c r="O37" t="str">
        <f>IF(F37="","",F37+COUNTIF($F$3:F37,F37))</f>
        <v/>
      </c>
      <c r="P37" t="str">
        <f>IF(G37="","",400+G37+COUNTIF($G$3:G36,G37))</f>
        <v/>
      </c>
      <c r="Q37" t="str">
        <f>IF(H37="","",800+H37+COUNTIF($H$3:H36,H37))</f>
        <v/>
      </c>
      <c r="R37" t="str">
        <f>IF(I37="","",600+I37+COUNTIF($I$3:I36,I37))</f>
        <v/>
      </c>
      <c r="S37" t="str">
        <f t="shared" si="0"/>
        <v/>
      </c>
      <c r="T37" t="str">
        <f t="shared" si="1"/>
        <v/>
      </c>
    </row>
    <row r="38" spans="1:20" x14ac:dyDescent="0.15">
      <c r="A38">
        <v>182</v>
      </c>
      <c r="B38" t="str">
        <f>IF('別紙１(男)'!B29="","",'別紙１(男)'!B29)</f>
        <v/>
      </c>
      <c r="C38" t="str">
        <f>IF('別紙１(男)'!D29="","",'別紙１(男)'!D29)</f>
        <v/>
      </c>
      <c r="D38" t="str">
        <f>IF('別紙１(男)'!Z29="","",'別紙１(男)'!Z29)</f>
        <v/>
      </c>
      <c r="E38" t="str">
        <f>IF('別紙１(男)'!AA29="","",'別紙１(男)'!AA29)</f>
        <v/>
      </c>
      <c r="F38" t="str">
        <f>IF(OR(D38="",E38=""),"",VLOOKUP(D38,データ!$B$2:$C$6,2,FALSE)+E38)</f>
        <v/>
      </c>
      <c r="J38" t="str">
        <f>IF(AND('別紙１(男)'!AC29="",'別紙１(男)'!AE29="",'別紙１(男)'!AG29=""),"",'別紙１(男)'!AC29*10000+'別紙１(男)'!AE29*100+'別紙１(男)'!AG29)</f>
        <v/>
      </c>
      <c r="O38" t="str">
        <f>IF(F38="","",F38+COUNTIF($F$3:F38,F38))</f>
        <v/>
      </c>
      <c r="S38" t="str">
        <f t="shared" si="0"/>
        <v/>
      </c>
      <c r="T38" t="str">
        <f t="shared" si="1"/>
        <v/>
      </c>
    </row>
    <row r="39" spans="1:20" x14ac:dyDescent="0.15">
      <c r="A39">
        <v>191</v>
      </c>
      <c r="B39" t="str">
        <f>IF('別紙１(男)'!B30="","",'別紙１(男)'!B30)</f>
        <v/>
      </c>
      <c r="C39" t="str">
        <f>IF('別紙１(男)'!D30="","",'別紙１(男)'!D30)</f>
        <v/>
      </c>
      <c r="D39" t="str">
        <f>IF('別紙１(男)'!R30="","",'別紙１(男)'!R30)</f>
        <v/>
      </c>
      <c r="E39" t="str">
        <f>IF('別紙１(男)'!S30="","",'別紙１(男)'!S30)</f>
        <v/>
      </c>
      <c r="F39" t="str">
        <f>IF(OR(D39="",E39=""),"",VLOOKUP(D39,データ!$B$2:$C$6,2,FALSE)+E39)</f>
        <v/>
      </c>
      <c r="G39" t="str">
        <f>IFERROR(VLOOKUP('別紙１(男)'!AH30,データ!$G$2:$H$3,2,FALSE),"")</f>
        <v/>
      </c>
      <c r="H39" t="str">
        <f>IFERROR(VLOOKUP('別紙１(男)'!AI30,データ!$G$2:$H$3,2,FALSE),"")</f>
        <v/>
      </c>
      <c r="I39" t="str">
        <f>IFERROR(VLOOKUP('別紙１(男)'!AJ30,データ!$G$2:$H$3,2,FALSE),"")</f>
        <v/>
      </c>
      <c r="J39" t="str">
        <f>IF(AND('別紙１(男)'!U30="",'別紙１(男)'!W30="",'別紙１(男)'!Y30=""),"",'別紙１(男)'!U30*10000+'別紙１(男)'!W30*100+'別紙１(男)'!Y30)</f>
        <v/>
      </c>
      <c r="O39" t="str">
        <f>IF(F39="","",F39+COUNTIF($F$3:F39,F39))</f>
        <v/>
      </c>
      <c r="P39" t="str">
        <f>IF(G39="","",400+G39+COUNTIF($G$3:G38,G39))</f>
        <v/>
      </c>
      <c r="Q39" t="str">
        <f>IF(H39="","",800+H39+COUNTIF($H$3:H38,H39))</f>
        <v/>
      </c>
      <c r="R39" t="str">
        <f>IF(I39="","",600+I39+COUNTIF($I$3:I38,I39))</f>
        <v/>
      </c>
      <c r="S39" t="str">
        <f t="shared" si="0"/>
        <v/>
      </c>
      <c r="T39" t="str">
        <f t="shared" si="1"/>
        <v/>
      </c>
    </row>
    <row r="40" spans="1:20" x14ac:dyDescent="0.15">
      <c r="A40">
        <v>192</v>
      </c>
      <c r="B40" t="str">
        <f>IF('別紙１(男)'!B30="","",'別紙１(男)'!B30)</f>
        <v/>
      </c>
      <c r="C40" t="str">
        <f>IF('別紙１(男)'!D30="","",'別紙１(男)'!D30)</f>
        <v/>
      </c>
      <c r="D40" t="str">
        <f>IF('別紙１(男)'!Z30="","",'別紙１(男)'!Z30)</f>
        <v/>
      </c>
      <c r="E40" t="str">
        <f>IF('別紙１(男)'!AA30="","",'別紙１(男)'!AA30)</f>
        <v/>
      </c>
      <c r="F40" t="str">
        <f>IF(OR(D40="",E40=""),"",VLOOKUP(D40,データ!$B$2:$C$6,2,FALSE)+E40)</f>
        <v/>
      </c>
      <c r="J40" t="str">
        <f>IF(AND('別紙１(男)'!AC30="",'別紙１(男)'!AE30="",'別紙１(男)'!AG30=""),"",'別紙１(男)'!AC30*10000+'別紙１(男)'!AE30*100+'別紙１(男)'!AG30)</f>
        <v/>
      </c>
      <c r="O40" t="str">
        <f>IF(F40="","",F40+COUNTIF($F$3:F40,F40))</f>
        <v/>
      </c>
      <c r="S40" t="str">
        <f t="shared" si="0"/>
        <v/>
      </c>
      <c r="T40" t="str">
        <f t="shared" si="1"/>
        <v/>
      </c>
    </row>
    <row r="41" spans="1:20" x14ac:dyDescent="0.15">
      <c r="A41">
        <v>201</v>
      </c>
      <c r="B41" t="str">
        <f>IF('別紙１(男)'!B31="","",'別紙１(男)'!B31)</f>
        <v/>
      </c>
      <c r="C41" t="str">
        <f>IF('別紙１(男)'!D31="","",'別紙１(男)'!D31)</f>
        <v/>
      </c>
      <c r="D41" t="str">
        <f>IF('別紙１(男)'!R31="","",'別紙１(男)'!R31)</f>
        <v/>
      </c>
      <c r="E41" t="str">
        <f>IF('別紙１(男)'!S31="","",'別紙１(男)'!S31)</f>
        <v/>
      </c>
      <c r="F41" t="str">
        <f>IF(OR(D41="",E41=""),"",VLOOKUP(D41,データ!$B$2:$C$6,2,FALSE)+E41)</f>
        <v/>
      </c>
      <c r="G41" t="str">
        <f>IFERROR(VLOOKUP('別紙１(男)'!AH31,データ!$G$2:$H$3,2,FALSE),"")</f>
        <v/>
      </c>
      <c r="H41" t="str">
        <f>IFERROR(VLOOKUP('別紙１(男)'!AI31,データ!$G$2:$H$3,2,FALSE),"")</f>
        <v/>
      </c>
      <c r="I41" t="str">
        <f>IFERROR(VLOOKUP('別紙１(男)'!AJ31,データ!$G$2:$H$3,2,FALSE),"")</f>
        <v/>
      </c>
      <c r="J41" t="str">
        <f>IF(AND('別紙１(男)'!U31="",'別紙１(男)'!W31="",'別紙１(男)'!Y31=""),"",'別紙１(男)'!U31*10000+'別紙１(男)'!W31*100+'別紙１(男)'!Y31)</f>
        <v/>
      </c>
      <c r="O41" t="str">
        <f>IF(F41="","",F41+COUNTIF($F$3:F41,F41))</f>
        <v/>
      </c>
      <c r="P41" t="str">
        <f>IF(G41="","",400+G41+COUNTIF($G$3:G40,G41))</f>
        <v/>
      </c>
      <c r="Q41" t="str">
        <f>IF(H41="","",800+H41+COUNTIF($H$3:H40,H41))</f>
        <v/>
      </c>
      <c r="R41" t="str">
        <f>IF(I41="","",600+I41+COUNTIF($I$3:I40,I41))</f>
        <v/>
      </c>
      <c r="S41" t="str">
        <f t="shared" si="0"/>
        <v/>
      </c>
      <c r="T41" t="str">
        <f t="shared" si="1"/>
        <v/>
      </c>
    </row>
    <row r="42" spans="1:20" x14ac:dyDescent="0.15">
      <c r="A42">
        <v>202</v>
      </c>
      <c r="B42" t="str">
        <f>IF('別紙１(男)'!B31="","",'別紙１(男)'!B31)</f>
        <v/>
      </c>
      <c r="C42" t="str">
        <f>IF('別紙１(男)'!D31="","",'別紙１(男)'!D31)</f>
        <v/>
      </c>
      <c r="D42" t="str">
        <f>IF('別紙１(男)'!Z31="","",'別紙１(男)'!Z31)</f>
        <v/>
      </c>
      <c r="E42" t="str">
        <f>IF('別紙１(男)'!AA31="","",'別紙１(男)'!AA31)</f>
        <v/>
      </c>
      <c r="F42" t="str">
        <f>IF(OR(D42="",E42=""),"",VLOOKUP(D42,データ!$B$2:$C$6,2,FALSE)+E42)</f>
        <v/>
      </c>
      <c r="J42" t="str">
        <f>IF(AND('別紙１(男)'!AC31="",'別紙１(男)'!AE31="",'別紙１(男)'!AG31=""),"",'別紙１(男)'!AC31*10000+'別紙１(男)'!AE31*100+'別紙１(男)'!AG31)</f>
        <v/>
      </c>
      <c r="O42" t="str">
        <f>IF(F42="","",F42+COUNTIF($F$3:F42,F42))</f>
        <v/>
      </c>
      <c r="S42" t="str">
        <f t="shared" si="0"/>
        <v/>
      </c>
      <c r="T42" t="str">
        <f t="shared" si="1"/>
        <v/>
      </c>
    </row>
    <row r="44" spans="1:20" x14ac:dyDescent="0.15">
      <c r="B44" t="s">
        <v>196</v>
      </c>
    </row>
    <row r="45" spans="1:20" x14ac:dyDescent="0.15">
      <c r="A45">
        <v>1</v>
      </c>
      <c r="B45" t="str">
        <f>IF(OR('別紙１(男)'!E12="",'別紙１(男)'!F12="",'別紙１(男)'!G12="",'別紙１(男)'!H12="",'別紙１(男)'!I12="",'別紙１(男)'!J12=""),"",'別紙１(男)'!E12*100000+'別紙１(男)'!F12*10000+'別紙１(男)'!G12*1000+'別紙１(男)'!H12*100+'別紙１(男)'!I12*10+'別紙１(男)'!J12)</f>
        <v/>
      </c>
      <c r="C45" t="str">
        <f>IF(B45="","",VLOOKUP(B45,$H$45:$I$64,2,TRUE))</f>
        <v/>
      </c>
      <c r="E45" t="s">
        <v>197</v>
      </c>
      <c r="F45">
        <v>2006</v>
      </c>
      <c r="H45">
        <v>70401</v>
      </c>
      <c r="I45">
        <v>3</v>
      </c>
    </row>
    <row r="46" spans="1:20" x14ac:dyDescent="0.15">
      <c r="A46">
        <v>2</v>
      </c>
      <c r="B46" t="str">
        <f>IF(OR('別紙１(男)'!E13="",'別紙１(男)'!F13="",'別紙１(男)'!G13="",'別紙１(男)'!H13="",'別紙１(男)'!I13="",'別紙１(男)'!J13=""),"",'別紙１(男)'!E13*100000+'別紙１(男)'!F13*10000+'別紙１(男)'!G13*1000+'別紙１(男)'!H13*100+'別紙１(男)'!I13*10+'別紙１(男)'!J13)</f>
        <v/>
      </c>
      <c r="C46" t="str">
        <f t="shared" ref="C46:C64" si="2">IF(B46="","",VLOOKUP(B46,$H$45:$I$64,2,TRUE))</f>
        <v/>
      </c>
      <c r="E46" t="s">
        <v>198</v>
      </c>
      <c r="F46">
        <v>2007</v>
      </c>
      <c r="H46">
        <v>80401</v>
      </c>
      <c r="I46">
        <v>2</v>
      </c>
    </row>
    <row r="47" spans="1:20" x14ac:dyDescent="0.15">
      <c r="A47">
        <v>3</v>
      </c>
      <c r="B47" t="str">
        <f>IF(OR('別紙１(男)'!E14="",'別紙１(男)'!F14="",'別紙１(男)'!G14="",'別紙１(男)'!H14="",'別紙１(男)'!I14="",'別紙１(男)'!J14=""),"",'別紙１(男)'!E14*100000+'別紙１(男)'!F14*10000+'別紙１(男)'!G14*1000+'別紙１(男)'!H14*100+'別紙１(男)'!I14*10+'別紙１(男)'!J14)</f>
        <v/>
      </c>
      <c r="C47" t="str">
        <f t="shared" si="2"/>
        <v/>
      </c>
      <c r="E47" t="s">
        <v>199</v>
      </c>
      <c r="F47">
        <v>2008</v>
      </c>
      <c r="H47">
        <v>90401</v>
      </c>
      <c r="I47">
        <v>1</v>
      </c>
    </row>
    <row r="48" spans="1:20" x14ac:dyDescent="0.15">
      <c r="A48">
        <v>4</v>
      </c>
      <c r="B48" t="str">
        <f>IF(OR('別紙１(男)'!E15="",'別紙１(男)'!F15="",'別紙１(男)'!G15="",'別紙１(男)'!H15="",'別紙１(男)'!I15="",'別紙１(男)'!J15=""),"",'別紙１(男)'!E15*100000+'別紙１(男)'!F15*10000+'別紙１(男)'!G15*1000+'別紙１(男)'!H15*100+'別紙１(男)'!I15*10+'別紙１(男)'!J15)</f>
        <v/>
      </c>
      <c r="C48" t="str">
        <f t="shared" si="2"/>
        <v/>
      </c>
      <c r="E48" t="s">
        <v>200</v>
      </c>
      <c r="F48">
        <v>2009</v>
      </c>
      <c r="H48">
        <v>100401</v>
      </c>
    </row>
    <row r="49" spans="1:8" x14ac:dyDescent="0.15">
      <c r="A49">
        <v>5</v>
      </c>
      <c r="B49" t="str">
        <f>IF(OR('別紙１(男)'!E16="",'別紙１(男)'!F16="",'別紙１(男)'!G16="",'別紙１(男)'!H16="",'別紙１(男)'!I16="",'別紙１(男)'!J16=""),"",'別紙１(男)'!E16*100000+'別紙１(男)'!F16*10000+'別紙１(男)'!G16*1000+'別紙１(男)'!H16*100+'別紙１(男)'!I16*10+'別紙１(男)'!J16)</f>
        <v/>
      </c>
      <c r="C49" t="str">
        <f t="shared" si="2"/>
        <v/>
      </c>
      <c r="E49" t="s">
        <v>201</v>
      </c>
      <c r="F49">
        <v>2010</v>
      </c>
      <c r="H49">
        <v>110401</v>
      </c>
    </row>
    <row r="50" spans="1:8" x14ac:dyDescent="0.15">
      <c r="A50">
        <v>6</v>
      </c>
      <c r="B50" t="str">
        <f>IF(OR('別紙１(男)'!E17="",'別紙１(男)'!F17="",'別紙１(男)'!G17="",'別紙１(男)'!H17="",'別紙１(男)'!I17="",'別紙１(男)'!J17=""),"",'別紙１(男)'!E17*100000+'別紙１(男)'!F17*10000+'別紙１(男)'!G17*1000+'別紙１(男)'!H17*100+'別紙１(男)'!I17*10+'別紙１(男)'!J17)</f>
        <v/>
      </c>
      <c r="C50" t="str">
        <f t="shared" si="2"/>
        <v/>
      </c>
      <c r="E50" t="s">
        <v>202</v>
      </c>
      <c r="F50">
        <v>2011</v>
      </c>
      <c r="H50">
        <v>120401</v>
      </c>
    </row>
    <row r="51" spans="1:8" x14ac:dyDescent="0.15">
      <c r="A51">
        <v>7</v>
      </c>
      <c r="B51" t="str">
        <f>IF(OR('別紙１(男)'!E18="",'別紙１(男)'!F18="",'別紙１(男)'!G18="",'別紙１(男)'!H18="",'別紙１(男)'!I18="",'別紙１(男)'!J18=""),"",'別紙１(男)'!E18*100000+'別紙１(男)'!F18*10000+'別紙１(男)'!G18*1000+'別紙１(男)'!H18*100+'別紙１(男)'!I18*10+'別紙１(男)'!J18)</f>
        <v/>
      </c>
      <c r="C51" t="str">
        <f t="shared" si="2"/>
        <v/>
      </c>
      <c r="E51" t="s">
        <v>203</v>
      </c>
      <c r="F51">
        <v>2012</v>
      </c>
      <c r="H51">
        <v>130401</v>
      </c>
    </row>
    <row r="52" spans="1:8" x14ac:dyDescent="0.15">
      <c r="A52">
        <v>8</v>
      </c>
      <c r="B52" t="str">
        <f>IF(OR('別紙１(男)'!E19="",'別紙１(男)'!F19="",'別紙１(男)'!G19="",'別紙１(男)'!H19="",'別紙１(男)'!I19="",'別紙１(男)'!J19=""),"",'別紙１(男)'!E19*100000+'別紙１(男)'!F19*10000+'別紙１(男)'!G19*1000+'別紙１(男)'!H19*100+'別紙１(男)'!I19*10+'別紙１(男)'!J19)</f>
        <v/>
      </c>
      <c r="C52" t="str">
        <f t="shared" si="2"/>
        <v/>
      </c>
      <c r="E52" t="s">
        <v>204</v>
      </c>
      <c r="F52">
        <v>2013</v>
      </c>
      <c r="H52">
        <v>140401</v>
      </c>
    </row>
    <row r="53" spans="1:8" x14ac:dyDescent="0.15">
      <c r="A53">
        <v>9</v>
      </c>
      <c r="B53" t="str">
        <f>IF(OR('別紙１(男)'!E20="",'別紙１(男)'!F20="",'別紙１(男)'!G20="",'別紙１(男)'!H20="",'別紙１(男)'!I20="",'別紙１(男)'!J20=""),"",'別紙１(男)'!E20*100000+'別紙１(男)'!F20*10000+'別紙１(男)'!G20*1000+'別紙１(男)'!H20*100+'別紙１(男)'!I20*10+'別紙１(男)'!J20)</f>
        <v/>
      </c>
      <c r="C53" t="str">
        <f t="shared" si="2"/>
        <v/>
      </c>
      <c r="E53" t="s">
        <v>205</v>
      </c>
      <c r="F53">
        <v>2014</v>
      </c>
      <c r="H53">
        <v>150401</v>
      </c>
    </row>
    <row r="54" spans="1:8" x14ac:dyDescent="0.15">
      <c r="A54">
        <v>10</v>
      </c>
      <c r="B54" t="str">
        <f>IF(OR('別紙１(男)'!E21="",'別紙１(男)'!F21="",'別紙１(男)'!G21="",'別紙１(男)'!H21="",'別紙１(男)'!I21="",'別紙１(男)'!J21=""),"",'別紙１(男)'!E21*100000+'別紙１(男)'!F21*10000+'別紙１(男)'!G21*1000+'別紙１(男)'!H21*100+'別紙１(男)'!I21*10+'別紙１(男)'!J21)</f>
        <v/>
      </c>
      <c r="C54" t="str">
        <f t="shared" si="2"/>
        <v/>
      </c>
      <c r="E54" t="s">
        <v>206</v>
      </c>
      <c r="F54">
        <v>2015</v>
      </c>
      <c r="H54">
        <v>160401</v>
      </c>
    </row>
    <row r="55" spans="1:8" x14ac:dyDescent="0.15">
      <c r="A55">
        <v>11</v>
      </c>
      <c r="B55" t="str">
        <f>IF(OR('別紙１(男)'!E22="",'別紙１(男)'!F22="",'別紙１(男)'!G22="",'別紙１(男)'!H22="",'別紙１(男)'!I22="",'別紙１(男)'!J22=""),"",'別紙１(男)'!E22*100000+'別紙１(男)'!F22*10000+'別紙１(男)'!G22*1000+'別紙１(男)'!H22*100+'別紙１(男)'!I22*10+'別紙１(男)'!J22)</f>
        <v/>
      </c>
      <c r="C55" t="str">
        <f t="shared" si="2"/>
        <v/>
      </c>
      <c r="E55" t="s">
        <v>207</v>
      </c>
      <c r="F55">
        <v>2016</v>
      </c>
      <c r="H55">
        <v>170401</v>
      </c>
    </row>
    <row r="56" spans="1:8" x14ac:dyDescent="0.15">
      <c r="A56">
        <v>12</v>
      </c>
      <c r="B56" t="str">
        <f>IF(OR('別紙１(男)'!E23="",'別紙１(男)'!F23="",'別紙１(男)'!G23="",'別紙１(男)'!H23="",'別紙１(男)'!I23="",'別紙１(男)'!J23=""),"",'別紙１(男)'!E23*100000+'別紙１(男)'!F23*10000+'別紙１(男)'!G23*1000+'別紙１(男)'!H23*100+'別紙１(男)'!I23*10+'別紙１(男)'!J23)</f>
        <v/>
      </c>
      <c r="C56" t="str">
        <f t="shared" si="2"/>
        <v/>
      </c>
      <c r="E56" t="s">
        <v>208</v>
      </c>
      <c r="F56">
        <v>2017</v>
      </c>
      <c r="H56">
        <v>180401</v>
      </c>
    </row>
    <row r="57" spans="1:8" x14ac:dyDescent="0.15">
      <c r="A57">
        <v>13</v>
      </c>
      <c r="B57" t="str">
        <f>IF(OR('別紙１(男)'!E24="",'別紙１(男)'!F24="",'別紙１(男)'!G24="",'別紙１(男)'!H24="",'別紙１(男)'!I24="",'別紙１(男)'!J24=""),"",'別紙１(男)'!E24*100000+'別紙１(男)'!F24*10000+'別紙１(男)'!G24*1000+'別紙１(男)'!H24*100+'別紙１(男)'!I24*10+'別紙１(男)'!J24)</f>
        <v/>
      </c>
      <c r="C57" t="str">
        <f t="shared" si="2"/>
        <v/>
      </c>
      <c r="E57" t="s">
        <v>209</v>
      </c>
      <c r="F57">
        <v>2018</v>
      </c>
      <c r="H57">
        <v>190401</v>
      </c>
    </row>
    <row r="58" spans="1:8" x14ac:dyDescent="0.15">
      <c r="A58">
        <v>14</v>
      </c>
      <c r="B58" t="str">
        <f>IF(OR('別紙１(男)'!E25="",'別紙１(男)'!F25="",'別紙１(男)'!G25="",'別紙１(男)'!H25="",'別紙１(男)'!I25="",'別紙１(男)'!J25=""),"",'別紙１(男)'!E25*100000+'別紙１(男)'!F25*10000+'別紙１(男)'!G25*1000+'別紙１(男)'!H25*100+'別紙１(男)'!I25*10+'別紙１(男)'!J25)</f>
        <v/>
      </c>
      <c r="C58" t="str">
        <f t="shared" si="2"/>
        <v/>
      </c>
      <c r="E58" t="s">
        <v>210</v>
      </c>
      <c r="F58">
        <v>2019</v>
      </c>
      <c r="H58">
        <v>200401</v>
      </c>
    </row>
    <row r="59" spans="1:8" x14ac:dyDescent="0.15">
      <c r="A59">
        <v>15</v>
      </c>
      <c r="B59" t="str">
        <f>IF(OR('別紙１(男)'!E26="",'別紙１(男)'!F26="",'別紙１(男)'!G26="",'別紙１(男)'!H26="",'別紙１(男)'!I26="",'別紙１(男)'!J26=""),"",'別紙１(男)'!E26*100000+'別紙１(男)'!F26*10000+'別紙１(男)'!G26*1000+'別紙１(男)'!H26*100+'別紙１(男)'!I26*10+'別紙１(男)'!J26)</f>
        <v/>
      </c>
      <c r="C59" t="str">
        <f t="shared" si="2"/>
        <v/>
      </c>
      <c r="E59" t="s">
        <v>246</v>
      </c>
      <c r="F59">
        <v>2020</v>
      </c>
      <c r="H59">
        <v>210401</v>
      </c>
    </row>
    <row r="60" spans="1:8" x14ac:dyDescent="0.15">
      <c r="A60">
        <v>16</v>
      </c>
      <c r="B60" t="str">
        <f>IF(OR('別紙１(男)'!E27="",'別紙１(男)'!F27="",'別紙１(男)'!G27="",'別紙１(男)'!H27="",'別紙１(男)'!I27="",'別紙１(男)'!J27=""),"",'別紙１(男)'!E27*100000+'別紙１(男)'!F27*10000+'別紙１(男)'!G27*1000+'別紙１(男)'!H27*100+'別紙１(男)'!I27*10+'別紙１(男)'!J27)</f>
        <v/>
      </c>
      <c r="C60" t="str">
        <f t="shared" si="2"/>
        <v/>
      </c>
      <c r="E60" t="s">
        <v>247</v>
      </c>
      <c r="F60">
        <v>2021</v>
      </c>
      <c r="H60">
        <v>220401</v>
      </c>
    </row>
    <row r="61" spans="1:8" x14ac:dyDescent="0.15">
      <c r="A61">
        <v>17</v>
      </c>
      <c r="B61" t="str">
        <f>IF(OR('別紙１(男)'!E28="",'別紙１(男)'!F28="",'別紙１(男)'!G28="",'別紙１(男)'!H28="",'別紙１(男)'!I28="",'別紙１(男)'!J28=""),"",'別紙１(男)'!E28*100000+'別紙１(男)'!F28*10000+'別紙１(男)'!G28*1000+'別紙１(男)'!H28*100+'別紙１(男)'!I28*10+'別紙１(男)'!J28)</f>
        <v/>
      </c>
      <c r="C61" t="str">
        <f t="shared" si="2"/>
        <v/>
      </c>
      <c r="E61" t="s">
        <v>248</v>
      </c>
      <c r="F61">
        <v>2022</v>
      </c>
      <c r="H61">
        <v>230401</v>
      </c>
    </row>
    <row r="62" spans="1:8" x14ac:dyDescent="0.15">
      <c r="A62">
        <v>18</v>
      </c>
      <c r="B62" t="str">
        <f>IF(OR('別紙１(男)'!E29="",'別紙１(男)'!F29="",'別紙１(男)'!G29="",'別紙１(男)'!H29="",'別紙１(男)'!I29="",'別紙１(男)'!J29=""),"",'別紙１(男)'!E29*100000+'別紙１(男)'!F29*10000+'別紙１(男)'!G29*1000+'別紙１(男)'!H29*100+'別紙１(男)'!I29*10+'別紙１(男)'!J29)</f>
        <v/>
      </c>
      <c r="C62" t="str">
        <f t="shared" si="2"/>
        <v/>
      </c>
      <c r="E62" t="s">
        <v>249</v>
      </c>
      <c r="F62">
        <v>2023</v>
      </c>
      <c r="H62">
        <v>240401</v>
      </c>
    </row>
    <row r="63" spans="1:8" x14ac:dyDescent="0.15">
      <c r="A63">
        <v>19</v>
      </c>
      <c r="B63" t="str">
        <f>IF(OR('別紙１(男)'!E30="",'別紙１(男)'!F30="",'別紙１(男)'!G30="",'別紙１(男)'!H30="",'別紙１(男)'!I30="",'別紙１(男)'!J30=""),"",'別紙１(男)'!E30*100000+'別紙１(男)'!F30*10000+'別紙１(男)'!G30*1000+'別紙１(男)'!H30*100+'別紙１(男)'!I30*10+'別紙１(男)'!J30)</f>
        <v/>
      </c>
      <c r="C63" t="str">
        <f t="shared" si="2"/>
        <v/>
      </c>
      <c r="E63" t="s">
        <v>250</v>
      </c>
      <c r="F63">
        <v>2024</v>
      </c>
      <c r="H63">
        <v>250401</v>
      </c>
    </row>
    <row r="64" spans="1:8" x14ac:dyDescent="0.15">
      <c r="A64">
        <v>20</v>
      </c>
      <c r="B64" t="str">
        <f>IF(OR('別紙１(男)'!E31="",'別紙１(男)'!F31="",'別紙１(男)'!G31="",'別紙１(男)'!H31="",'別紙１(男)'!I31="",'別紙１(男)'!J31=""),"",'別紙１(男)'!E31*100000+'別紙１(男)'!F31*10000+'別紙１(男)'!G31*1000+'別紙１(男)'!H31*100+'別紙１(男)'!I31*10+'別紙１(男)'!J31)</f>
        <v/>
      </c>
      <c r="C64" t="str">
        <f t="shared" si="2"/>
        <v/>
      </c>
      <c r="E64" t="s">
        <v>251</v>
      </c>
      <c r="F64">
        <v>2025</v>
      </c>
      <c r="H64">
        <v>260401</v>
      </c>
    </row>
  </sheetData>
  <phoneticPr fontId="1"/>
  <pageMargins left="0.7" right="0.7" top="0.75" bottom="0.75"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X64"/>
  <sheetViews>
    <sheetView zoomScale="85" zoomScaleNormal="85" workbookViewId="0">
      <selection activeCell="H25" sqref="H25"/>
    </sheetView>
  </sheetViews>
  <sheetFormatPr defaultRowHeight="13.5" x14ac:dyDescent="0.15"/>
  <cols>
    <col min="6" max="6" width="10.125" customWidth="1"/>
  </cols>
  <sheetData>
    <row r="2" spans="1:24" x14ac:dyDescent="0.15">
      <c r="A2" t="s">
        <v>76</v>
      </c>
      <c r="F2" t="s">
        <v>80</v>
      </c>
      <c r="G2" t="s">
        <v>77</v>
      </c>
      <c r="H2" t="s">
        <v>78</v>
      </c>
      <c r="I2" t="s">
        <v>79</v>
      </c>
      <c r="J2" t="s">
        <v>96</v>
      </c>
    </row>
    <row r="3" spans="1:24" x14ac:dyDescent="0.15">
      <c r="A3">
        <v>11</v>
      </c>
      <c r="B3" t="str">
        <f>IF('別紙１(女)'!B12="","",'別紙１(女)'!B12)</f>
        <v/>
      </c>
      <c r="C3" t="str">
        <f>IF('別紙１(女)'!D12="","",'別紙１(女)'!D12)</f>
        <v/>
      </c>
      <c r="D3" t="str">
        <f>IF('別紙１(女)'!R12="","",'別紙１(女)'!R12)</f>
        <v/>
      </c>
      <c r="E3" t="str">
        <f>IF('別紙１(女)'!S12="","",'別紙１(女)'!S12)</f>
        <v/>
      </c>
      <c r="F3" t="str">
        <f>IF(OR(D3="",E3=""),"",VLOOKUP(D3,データ!$B$2:$C$6,2,FALSE)+E3)</f>
        <v/>
      </c>
      <c r="G3" t="str">
        <f>IFERROR(VLOOKUP('別紙１(女)'!AH12,データ!$G$2:$H$3,2,FALSE),"")</f>
        <v/>
      </c>
      <c r="H3" t="str">
        <f>IFERROR(VLOOKUP('別紙１(女)'!AI12,データ!$G$2:$H$3,2,FALSE),"")</f>
        <v/>
      </c>
      <c r="I3" t="str">
        <f>IFERROR(VLOOKUP('別紙１(女)'!AJ12,データ!$G$2:$H$3,2,FALSE),"")</f>
        <v/>
      </c>
      <c r="J3" t="str">
        <f>IF(AND('別紙１(女)'!U12="",'別紙１(女)'!W12="",'別紙１(女)'!Y12=""),"",'別紙１(女)'!U12*10000+'別紙１(女)'!W12*100+'別紙１(女)'!Y12)</f>
        <v/>
      </c>
      <c r="O3" t="str">
        <f>IF(F3="","",F3+1)</f>
        <v/>
      </c>
      <c r="P3" t="str">
        <f>IF(G3="","",400+G3)</f>
        <v/>
      </c>
      <c r="Q3" t="str">
        <f>IF(H3="","",800+H3)</f>
        <v/>
      </c>
      <c r="R3" t="str">
        <f>IF(I3="","",600+I3)</f>
        <v/>
      </c>
      <c r="S3" t="str">
        <f>IF(B3="","",B3)</f>
        <v/>
      </c>
      <c r="T3" t="str">
        <f>IF(C3="","",C3)</f>
        <v/>
      </c>
      <c r="W3" t="s">
        <v>81</v>
      </c>
      <c r="X3">
        <v>10050</v>
      </c>
    </row>
    <row r="4" spans="1:24" x14ac:dyDescent="0.15">
      <c r="A4">
        <v>12</v>
      </c>
      <c r="B4" t="str">
        <f>IF('別紙１(女)'!B12="","",'別紙１(女)'!B12)</f>
        <v/>
      </c>
      <c r="C4" t="str">
        <f>IF('別紙１(女)'!D12="","",'別紙１(女)'!D12)</f>
        <v/>
      </c>
      <c r="D4" t="str">
        <f>IF('別紙１(女)'!Z12="","",'別紙１(女)'!Z12)</f>
        <v/>
      </c>
      <c r="E4" t="str">
        <f>IF('別紙１(女)'!AA12="","",'別紙１(女)'!AA12)</f>
        <v/>
      </c>
      <c r="F4" t="str">
        <f>IF(OR(D4="",E4=""),"",VLOOKUP(D4,データ!$B$2:$C$6,2,FALSE)+E4)</f>
        <v/>
      </c>
      <c r="J4" t="str">
        <f>IF(AND('別紙１(女)'!AC12="",'別紙１(女)'!AE12="",'別紙１(女)'!AG12=""),"",'別紙１(女)'!AC12*10000+'別紙１(女)'!AE12*100+'別紙１(女)'!AG12)</f>
        <v/>
      </c>
      <c r="O4" t="str">
        <f>IF(F4="","",F4+1)</f>
        <v/>
      </c>
      <c r="S4" t="str">
        <f t="shared" ref="S4:T42" si="0">IF(B4="","",B4)</f>
        <v/>
      </c>
      <c r="T4" t="str">
        <f t="shared" si="0"/>
        <v/>
      </c>
      <c r="W4" t="s">
        <v>82</v>
      </c>
      <c r="X4">
        <v>10100</v>
      </c>
    </row>
    <row r="5" spans="1:24" x14ac:dyDescent="0.15">
      <c r="A5">
        <v>21</v>
      </c>
      <c r="B5" t="str">
        <f>IF('別紙１(女)'!B13="","",'別紙１(女)'!B13)</f>
        <v/>
      </c>
      <c r="C5" t="str">
        <f>IF('別紙１(女)'!D13="","",'別紙１(女)'!D15)</f>
        <v/>
      </c>
      <c r="D5" t="str">
        <f>IF('別紙１(女)'!R13="","",'別紙１(女)'!R13)</f>
        <v/>
      </c>
      <c r="E5" t="str">
        <f>IF('別紙１(女)'!S13="","",'別紙１(女)'!S13)</f>
        <v/>
      </c>
      <c r="F5" t="str">
        <f>IF(OR(D5="",E5=""),"",VLOOKUP(D5,データ!$B$2:$C$6,2,FALSE)+E5)</f>
        <v/>
      </c>
      <c r="G5" t="str">
        <f>IFERROR(VLOOKUP('別紙１(女)'!AH13,データ!$G$2:$H$3,2,FALSE),"")</f>
        <v/>
      </c>
      <c r="H5" t="str">
        <f>IFERROR(VLOOKUP('別紙１(女)'!AI13,データ!$G$2:$H$3,2,FALSE),"")</f>
        <v/>
      </c>
      <c r="I5" t="str">
        <f>IFERROR(VLOOKUP('別紙１(女)'!AJ13,データ!$G$2:$H$3,2,FALSE),"")</f>
        <v/>
      </c>
      <c r="J5" t="str">
        <f>IF(AND('別紙１(女)'!U13="",'別紙１(女)'!W13="",'別紙１(女)'!Y13=""),"",'別紙１(女)'!U13*10000+'別紙１(女)'!W13*100+'別紙１(女)'!Y13)</f>
        <v/>
      </c>
      <c r="O5" t="str">
        <f>IF(F5="","",F5+COUNTIF($F$3:F5,F5))</f>
        <v/>
      </c>
      <c r="P5" t="str">
        <f>IF(G5="","",400+G5+COUNTIF($G$3:G4,G5))</f>
        <v/>
      </c>
      <c r="Q5" t="str">
        <f>IF(H5="","",800+H5+COUNTIF($H$3:H4,H5))</f>
        <v/>
      </c>
      <c r="R5" t="str">
        <f>IF(I5="","",600+I5+COUNTIF($I$3:I4,I5))</f>
        <v/>
      </c>
      <c r="S5" t="str">
        <f t="shared" si="0"/>
        <v/>
      </c>
      <c r="T5" t="str">
        <f t="shared" si="0"/>
        <v/>
      </c>
      <c r="W5" t="s">
        <v>83</v>
      </c>
      <c r="X5">
        <v>10200</v>
      </c>
    </row>
    <row r="6" spans="1:24" x14ac:dyDescent="0.15">
      <c r="A6">
        <v>22</v>
      </c>
      <c r="B6" t="str">
        <f>IF('別紙１(女)'!B13="","",'別紙１(女)'!B13)</f>
        <v/>
      </c>
      <c r="C6" t="str">
        <f>IF('別紙１(女)'!D13="","",'別紙１(女)'!D15)</f>
        <v/>
      </c>
      <c r="D6" t="str">
        <f>IF('別紙１(女)'!Z13="","",'別紙１(女)'!Z13)</f>
        <v/>
      </c>
      <c r="E6" t="str">
        <f>IF('別紙１(女)'!AA13="","",'別紙１(女)'!AA13)</f>
        <v/>
      </c>
      <c r="F6" t="str">
        <f>IF(OR(D6="",E6=""),"",VLOOKUP(D6,データ!$B$2:$C$6,2,FALSE)+E6)</f>
        <v/>
      </c>
      <c r="J6" t="str">
        <f>IF(AND('別紙１(女)'!AC13="",'別紙１(女)'!AE13="",'別紙１(女)'!AG13=""),"",'別紙１(女)'!AC13*10000+'別紙１(女)'!AE13*100+'別紙１(女)'!AG13)</f>
        <v/>
      </c>
      <c r="O6" t="str">
        <f>IF(F6="","",F6+COUNTIF($F$3:F6,F6))</f>
        <v/>
      </c>
      <c r="S6" t="str">
        <f t="shared" si="0"/>
        <v/>
      </c>
      <c r="T6" t="str">
        <f t="shared" si="0"/>
        <v/>
      </c>
      <c r="W6" t="s">
        <v>84</v>
      </c>
      <c r="X6">
        <v>10400</v>
      </c>
    </row>
    <row r="7" spans="1:24" x14ac:dyDescent="0.15">
      <c r="A7">
        <v>31</v>
      </c>
      <c r="B7" t="str">
        <f>IF('別紙１(女)'!B14="","",'別紙１(女)'!B14)</f>
        <v/>
      </c>
      <c r="C7" t="str">
        <f>IF('別紙１(女)'!D14="","",'別紙１(女)'!D14)</f>
        <v/>
      </c>
      <c r="D7" t="str">
        <f>IF('別紙１(女)'!R14="","",'別紙１(女)'!R14)</f>
        <v/>
      </c>
      <c r="E7" t="str">
        <f>IF('別紙１(女)'!S14="","",'別紙１(女)'!S14)</f>
        <v/>
      </c>
      <c r="F7" t="str">
        <f>IF(OR(D7="",E7=""),"",VLOOKUP(D7,データ!$B$2:$C$6,2,FALSE)+E7)</f>
        <v/>
      </c>
      <c r="G7" t="str">
        <f>IFERROR(VLOOKUP('別紙１(女)'!AH14,データ!$G$2:$H$3,2,FALSE),"")</f>
        <v/>
      </c>
      <c r="H7" t="str">
        <f>IFERROR(VLOOKUP('別紙１(女)'!AI14,データ!$G$2:$H$3,2,FALSE),"")</f>
        <v/>
      </c>
      <c r="I7" t="str">
        <f>IFERROR(VLOOKUP('別紙１(女)'!AJ14,データ!$G$2:$H$3,2,FALSE),"")</f>
        <v/>
      </c>
      <c r="J7" t="str">
        <f>IF(AND('別紙１(女)'!U14="",'別紙１(女)'!W14="",'別紙１(女)'!Y14=""),"",'別紙１(女)'!U14*10000+'別紙１(女)'!W14*100+'別紙１(女)'!Y14)</f>
        <v/>
      </c>
      <c r="O7" t="str">
        <f>IF(F7="","",F7+COUNTIF($F$3:F7,F7))</f>
        <v/>
      </c>
      <c r="P7" t="str">
        <f>IF(G7="","",400+G7+COUNTIF($G$3:G6,G7))</f>
        <v/>
      </c>
      <c r="Q7" t="str">
        <f>IF(H7="","",800+H7+COUNTIF($H$3:H6,H7))</f>
        <v/>
      </c>
      <c r="R7" t="str">
        <f>IF(I7="","",600+I7+COUNTIF($I$3:I6,I7))</f>
        <v/>
      </c>
      <c r="S7" t="str">
        <f t="shared" si="0"/>
        <v/>
      </c>
      <c r="T7" t="str">
        <f t="shared" si="0"/>
        <v/>
      </c>
      <c r="W7" t="s">
        <v>85</v>
      </c>
      <c r="X7">
        <v>10800</v>
      </c>
    </row>
    <row r="8" spans="1:24" x14ac:dyDescent="0.15">
      <c r="A8">
        <v>32</v>
      </c>
      <c r="B8" t="str">
        <f>IF('別紙１(女)'!B14="","",'別紙１(女)'!B14)</f>
        <v/>
      </c>
      <c r="C8" t="str">
        <f>IF('別紙１(女)'!D14="","",'別紙１(女)'!D14)</f>
        <v/>
      </c>
      <c r="D8" t="str">
        <f>IF('別紙１(女)'!Z14="","",'別紙１(女)'!Z14)</f>
        <v/>
      </c>
      <c r="E8" t="str">
        <f>IF('別紙１(女)'!AA14="","",'別紙１(女)'!AA14)</f>
        <v/>
      </c>
      <c r="F8" t="str">
        <f>IF(OR(D8="",E8=""),"",VLOOKUP(D8,データ!$B$2:$C$6,2,FALSE)+E8)</f>
        <v/>
      </c>
      <c r="J8" t="str">
        <f>IF(AND('別紙１(女)'!AC14="",'別紙１(女)'!AE14="",'別紙１(女)'!AG14=""),"",'別紙１(女)'!AC14*10000+'別紙１(女)'!AE14*100+'別紙１(女)'!AG14)</f>
        <v/>
      </c>
      <c r="O8" t="str">
        <f>IF(F8="","",F8+COUNTIF($F$3:F8,F8))</f>
        <v/>
      </c>
      <c r="S8" t="str">
        <f t="shared" si="0"/>
        <v/>
      </c>
      <c r="T8" t="str">
        <f t="shared" si="0"/>
        <v/>
      </c>
      <c r="W8" t="s">
        <v>86</v>
      </c>
      <c r="X8">
        <v>11500</v>
      </c>
    </row>
    <row r="9" spans="1:24" x14ac:dyDescent="0.15">
      <c r="A9">
        <v>41</v>
      </c>
      <c r="B9" t="str">
        <f>IF('別紙１(女)'!B15="","",'別紙１(女)'!B15)</f>
        <v/>
      </c>
      <c r="C9" t="str">
        <f>IF('別紙１(女)'!D15="","",'別紙１(女)'!D15)</f>
        <v/>
      </c>
      <c r="D9" t="str">
        <f>IF('別紙１(女)'!R15="","",'別紙１(女)'!R15)</f>
        <v/>
      </c>
      <c r="E9" t="str">
        <f>IF('別紙１(女)'!S15="","",'別紙１(女)'!S15)</f>
        <v/>
      </c>
      <c r="F9" t="str">
        <f>IF(OR(D9="",E9=""),"",VLOOKUP(D9,データ!$B$2:$C$6,2,FALSE)+E9)</f>
        <v/>
      </c>
      <c r="G9" t="str">
        <f>IFERROR(VLOOKUP('別紙１(女)'!AH15,データ!$G$2:$H$3,2,FALSE),"")</f>
        <v/>
      </c>
      <c r="H9" t="str">
        <f>IFERROR(VLOOKUP('別紙１(女)'!AI15,データ!$G$2:$H$3,2,FALSE),"")</f>
        <v/>
      </c>
      <c r="I9" t="str">
        <f>IFERROR(VLOOKUP('別紙１(女)'!AJ15,データ!$G$2:$H$3,2,FALSE),"")</f>
        <v/>
      </c>
      <c r="J9" t="str">
        <f>IF(AND('別紙１(女)'!U15="",'別紙１(女)'!W15="",'別紙１(女)'!Y15=""),"",'別紙１(女)'!U15*10000+'別紙１(女)'!W15*100+'別紙１(女)'!Y15)</f>
        <v/>
      </c>
      <c r="O9" t="str">
        <f>IF(F9="","",F9+COUNTIF($F$3:F9,F9))</f>
        <v/>
      </c>
      <c r="P9" t="str">
        <f>IF(G9="","",400+G9+COUNTIF($G$3:G8,G9))</f>
        <v/>
      </c>
      <c r="Q9" t="str">
        <f>IF(H9="","",800+H9+COUNTIF($H$3:H8,H9))</f>
        <v/>
      </c>
      <c r="R9" t="str">
        <f>IF(I9="","",600+I9+COUNTIF($I$3:I8,I9))</f>
        <v/>
      </c>
      <c r="S9" t="str">
        <f t="shared" si="0"/>
        <v/>
      </c>
      <c r="T9" t="str">
        <f t="shared" si="0"/>
        <v/>
      </c>
      <c r="W9" t="s">
        <v>87</v>
      </c>
      <c r="X9">
        <v>30100</v>
      </c>
    </row>
    <row r="10" spans="1:24" x14ac:dyDescent="0.15">
      <c r="A10">
        <v>42</v>
      </c>
      <c r="B10" t="str">
        <f>IF('別紙１(女)'!B15="","",'別紙１(女)'!B15)</f>
        <v/>
      </c>
      <c r="C10" t="str">
        <f>IF('別紙１(女)'!D15="","",'別紙１(女)'!D15)</f>
        <v/>
      </c>
      <c r="D10" t="str">
        <f>IF('別紙１(女)'!Z15="","",'別紙１(女)'!Z15)</f>
        <v/>
      </c>
      <c r="E10" t="str">
        <f>IF('別紙１(女)'!AA15="","",'別紙１(女)'!AA15)</f>
        <v/>
      </c>
      <c r="F10" t="str">
        <f>IF(OR(D10="",E10=""),"",VLOOKUP(D10,データ!$B$2:$C$6,2,FALSE)+E10)</f>
        <v/>
      </c>
      <c r="J10" t="str">
        <f>IF(AND('別紙１(女)'!AC15="",'別紙１(女)'!AE15="",'別紙１(女)'!AG15=""),"",'別紙１(女)'!AC15*10000+'別紙１(女)'!AE15*100+'別紙１(女)'!AG15)</f>
        <v/>
      </c>
      <c r="O10" t="str">
        <f>IF(F10="","",F10+COUNTIF($F$3:F10,F10))</f>
        <v/>
      </c>
      <c r="S10" t="str">
        <f t="shared" si="0"/>
        <v/>
      </c>
      <c r="T10" t="str">
        <f t="shared" si="0"/>
        <v/>
      </c>
      <c r="W10" t="s">
        <v>88</v>
      </c>
      <c r="X10">
        <v>30200</v>
      </c>
    </row>
    <row r="11" spans="1:24" x14ac:dyDescent="0.15">
      <c r="A11">
        <v>51</v>
      </c>
      <c r="B11" t="str">
        <f>IF('別紙１(女)'!B16="","",'別紙１(女)'!B16)</f>
        <v/>
      </c>
      <c r="C11" t="str">
        <f>IF('別紙１(女)'!D16="","",'別紙１(女)'!D16)</f>
        <v/>
      </c>
      <c r="D11" t="str">
        <f>IF('別紙１(女)'!R16="","",'別紙１(女)'!R16)</f>
        <v/>
      </c>
      <c r="E11" t="str">
        <f>IF('別紙１(女)'!S16="","",'別紙１(女)'!S16)</f>
        <v/>
      </c>
      <c r="F11" t="str">
        <f>IF(OR(D11="",E11=""),"",VLOOKUP(D11,データ!$B$2:$C$6,2,FALSE)+E11)</f>
        <v/>
      </c>
      <c r="G11" t="str">
        <f>IFERROR(VLOOKUP('別紙１(女)'!AH16,データ!$G$2:$H$3,2,FALSE),"")</f>
        <v/>
      </c>
      <c r="H11" t="str">
        <f>IFERROR(VLOOKUP('別紙１(女)'!AI16,データ!$G$2:$H$3,2,FALSE),"")</f>
        <v/>
      </c>
      <c r="I11" t="str">
        <f>IFERROR(VLOOKUP('別紙１(女)'!AJ16,データ!$G$2:$H$3,2,FALSE),"")</f>
        <v/>
      </c>
      <c r="J11" t="str">
        <f>IF(AND('別紙１(女)'!U16="",'別紙１(女)'!W16="",'別紙１(女)'!Y16=""),"",'別紙１(女)'!U16*10000+'別紙１(女)'!W16*100+'別紙１(女)'!Y16)</f>
        <v/>
      </c>
      <c r="O11" t="str">
        <f>IF(F11="","",F11+COUNTIF($F$3:F11,F11))</f>
        <v/>
      </c>
      <c r="P11" t="str">
        <f>IF(G11="","",400+G11+COUNTIF($G$3:G10,G11))</f>
        <v/>
      </c>
      <c r="Q11" t="str">
        <f>IF(H11="","",800+H11+COUNTIF($H$3:H10,H11))</f>
        <v/>
      </c>
      <c r="R11" t="str">
        <f>IF(I11="","",600+I11+COUNTIF($I$3:I10,I11))</f>
        <v/>
      </c>
      <c r="S11" t="str">
        <f t="shared" si="0"/>
        <v/>
      </c>
      <c r="T11" t="str">
        <f t="shared" si="0"/>
        <v/>
      </c>
      <c r="W11" t="s">
        <v>89</v>
      </c>
      <c r="X11">
        <v>20100</v>
      </c>
    </row>
    <row r="12" spans="1:24" x14ac:dyDescent="0.15">
      <c r="A12">
        <v>52</v>
      </c>
      <c r="B12" t="str">
        <f>IF('別紙１(女)'!B16="","",'別紙１(女)'!B16)</f>
        <v/>
      </c>
      <c r="C12" t="str">
        <f>IF('別紙１(女)'!D16="","",'別紙１(女)'!D16)</f>
        <v/>
      </c>
      <c r="D12" t="str">
        <f>IF('別紙１(女)'!Z16="","",'別紙１(女)'!Z16)</f>
        <v/>
      </c>
      <c r="E12" t="str">
        <f>IF('別紙１(女)'!AA16="","",'別紙１(女)'!AA16)</f>
        <v/>
      </c>
      <c r="F12" t="str">
        <f>IF(OR(D12="",E12=""),"",VLOOKUP(D12,データ!$B$2:$C$6,2,FALSE)+E12)</f>
        <v/>
      </c>
      <c r="J12" t="str">
        <f>IF(AND('別紙１(女)'!AC16="",'別紙１(女)'!AE16="",'別紙１(女)'!AG16=""),"",'別紙１(女)'!AC16*10000+'別紙１(女)'!AE16*100+'別紙１(女)'!AG16)</f>
        <v/>
      </c>
      <c r="O12" t="str">
        <f>IF(F12="","",F12+COUNTIF($F$3:F12,F12))</f>
        <v/>
      </c>
      <c r="S12" t="str">
        <f t="shared" si="0"/>
        <v/>
      </c>
      <c r="T12" t="str">
        <f t="shared" si="0"/>
        <v/>
      </c>
      <c r="W12" t="s">
        <v>90</v>
      </c>
      <c r="X12">
        <v>20200</v>
      </c>
    </row>
    <row r="13" spans="1:24" x14ac:dyDescent="0.15">
      <c r="A13">
        <v>61</v>
      </c>
      <c r="B13" t="str">
        <f>IF('別紙１(女)'!B17="","",'別紙１(女)'!B17)</f>
        <v/>
      </c>
      <c r="C13" t="str">
        <f>IF('別紙１(女)'!D17="","",'別紙１(女)'!D17)</f>
        <v/>
      </c>
      <c r="D13" t="str">
        <f>IF('別紙１(女)'!R17="","",'別紙１(女)'!R17)</f>
        <v/>
      </c>
      <c r="E13" t="str">
        <f>IF('別紙１(女)'!S17="","",'別紙１(女)'!S17)</f>
        <v/>
      </c>
      <c r="F13" t="str">
        <f>IF(OR(D13="",E13=""),"",VLOOKUP(D13,データ!$B$2:$C$6,2,FALSE)+E13)</f>
        <v/>
      </c>
      <c r="G13" t="str">
        <f>IFERROR(VLOOKUP('別紙１(女)'!AH17,データ!$G$2:$H$3,2,FALSE),"")</f>
        <v/>
      </c>
      <c r="H13" t="str">
        <f>IFERROR(VLOOKUP('別紙１(女)'!AI17,データ!$G$2:$H$3,2,FALSE),"")</f>
        <v/>
      </c>
      <c r="I13" t="str">
        <f>IFERROR(VLOOKUP('別紙１(女)'!AJ17,データ!$G$2:$H$3,2,FALSE),"")</f>
        <v/>
      </c>
      <c r="J13" t="str">
        <f>IF(AND('別紙１(女)'!U17="",'別紙１(女)'!W17="",'別紙１(女)'!Y17=""),"",'別紙１(女)'!U17*10000+'別紙１(女)'!W17*100+'別紙１(女)'!Y17)</f>
        <v/>
      </c>
      <c r="O13" t="str">
        <f>IF(F13="","",F13+COUNTIF($F$3:F13,F13))</f>
        <v/>
      </c>
      <c r="P13" t="str">
        <f>IF(G13="","",400+G13+COUNTIF($G$3:G12,G13))</f>
        <v/>
      </c>
      <c r="Q13" t="str">
        <f>IF(H13="","",800+H13+COUNTIF($H$3:H12,H13))</f>
        <v/>
      </c>
      <c r="R13" t="str">
        <f>IF(I13="","",600+I13+COUNTIF($I$3:I12,I13))</f>
        <v/>
      </c>
      <c r="S13" t="str">
        <f t="shared" si="0"/>
        <v/>
      </c>
      <c r="T13" t="str">
        <f t="shared" si="0"/>
        <v/>
      </c>
      <c r="W13" t="s">
        <v>91</v>
      </c>
      <c r="X13">
        <v>40100</v>
      </c>
    </row>
    <row r="14" spans="1:24" x14ac:dyDescent="0.15">
      <c r="A14">
        <v>62</v>
      </c>
      <c r="B14" t="str">
        <f>IF('別紙１(女)'!B17="","",'別紙１(女)'!B17)</f>
        <v/>
      </c>
      <c r="C14" t="str">
        <f>IF('別紙１(女)'!D17="","",'別紙１(女)'!D17)</f>
        <v/>
      </c>
      <c r="D14" t="str">
        <f>IF('別紙１(女)'!Z17="","",'別紙１(女)'!Z17)</f>
        <v/>
      </c>
      <c r="E14" t="str">
        <f>IF('別紙１(女)'!AA17="","",'別紙１(女)'!AA17)</f>
        <v/>
      </c>
      <c r="F14" t="str">
        <f>IF(OR(D14="",E14=""),"",VLOOKUP(D14,データ!$B$2:$C$6,2,FALSE)+E14)</f>
        <v/>
      </c>
      <c r="J14" t="str">
        <f>IF(AND('別紙１(女)'!AC17="",'別紙１(女)'!AE17="",'別紙１(女)'!AG17=""),"",'別紙１(女)'!AC17*10000+'別紙１(女)'!AE17*100+'別紙１(女)'!AG17)</f>
        <v/>
      </c>
      <c r="O14" t="str">
        <f>IF(F14="","",F14+COUNTIF($F$3:F14,F14))</f>
        <v/>
      </c>
      <c r="S14" t="str">
        <f t="shared" si="0"/>
        <v/>
      </c>
      <c r="T14" t="str">
        <f t="shared" si="0"/>
        <v/>
      </c>
      <c r="W14" t="s">
        <v>92</v>
      </c>
      <c r="X14">
        <v>40200</v>
      </c>
    </row>
    <row r="15" spans="1:24" x14ac:dyDescent="0.15">
      <c r="A15">
        <v>71</v>
      </c>
      <c r="B15" t="str">
        <f>IF('別紙１(女)'!B18="","",'別紙１(女)'!B18)</f>
        <v/>
      </c>
      <c r="C15" t="str">
        <f>IF('別紙１(女)'!D18="","",'別紙１(女)'!D18)</f>
        <v/>
      </c>
      <c r="D15" t="str">
        <f>IF('別紙１(女)'!R18="","",'別紙１(女)'!R18)</f>
        <v/>
      </c>
      <c r="E15" t="str">
        <f>IF('別紙１(女)'!S18="","",'別紙１(女)'!S18)</f>
        <v/>
      </c>
      <c r="F15" t="str">
        <f>IF(OR(D15="",E15=""),"",VLOOKUP(D15,データ!$B$2:$C$6,2,FALSE)+E15)</f>
        <v/>
      </c>
      <c r="G15" t="str">
        <f>IFERROR(VLOOKUP('別紙１(女)'!AH18,データ!$G$2:$H$3,2,FALSE),"")</f>
        <v/>
      </c>
      <c r="H15" t="str">
        <f>IFERROR(VLOOKUP('別紙１(女)'!AI18,データ!$G$2:$H$3,2,FALSE),"")</f>
        <v/>
      </c>
      <c r="I15" t="str">
        <f>IFERROR(VLOOKUP('別紙１(女)'!AJ18,データ!$G$2:$H$3,2,FALSE),"")</f>
        <v/>
      </c>
      <c r="J15" t="str">
        <f>IF(AND('別紙１(女)'!U18="",'別紙１(女)'!W18="",'別紙１(女)'!Y18=""),"",'別紙１(女)'!U18*10000+'別紙１(女)'!W18*100+'別紙１(女)'!Y18)</f>
        <v/>
      </c>
      <c r="O15" t="str">
        <f>IF(F15="","",F15+COUNTIF($F$3:F15,F15))</f>
        <v/>
      </c>
      <c r="P15" t="str">
        <f>IF(G15="","",400+G15+COUNTIF($G$3:G14,G15))</f>
        <v/>
      </c>
      <c r="Q15" t="str">
        <f>IF(H15="","",800+H15+COUNTIF($H$3:H14,H15))</f>
        <v/>
      </c>
      <c r="R15" t="str">
        <f>IF(I15="","",600+I15+COUNTIF($I$3:I14,I15))</f>
        <v/>
      </c>
      <c r="S15" t="str">
        <f t="shared" si="0"/>
        <v/>
      </c>
      <c r="T15" t="str">
        <f t="shared" si="0"/>
        <v/>
      </c>
      <c r="W15" t="s">
        <v>93</v>
      </c>
      <c r="X15">
        <v>50200</v>
      </c>
    </row>
    <row r="16" spans="1:24" x14ac:dyDescent="0.15">
      <c r="A16">
        <v>72</v>
      </c>
      <c r="B16" t="str">
        <f>IF('別紙１(女)'!B18="","",'別紙１(女)'!B18)</f>
        <v/>
      </c>
      <c r="C16" t="str">
        <f>IF('別紙１(女)'!D18="","",'別紙１(女)'!D18)</f>
        <v/>
      </c>
      <c r="D16" t="str">
        <f>IF('別紙１(女)'!Z18="","",'別紙１(女)'!Z18)</f>
        <v/>
      </c>
      <c r="E16" t="str">
        <f>IF('別紙１(女)'!AA18="","",'別紙１(女)'!AA18)</f>
        <v/>
      </c>
      <c r="F16" t="str">
        <f>IF(OR(D16="",E16=""),"",VLOOKUP(D16,データ!$B$2:$C$6,2,FALSE)+E16)</f>
        <v/>
      </c>
      <c r="J16" t="str">
        <f>IF(AND('別紙１(女)'!AC18="",'別紙１(女)'!AE18="",'別紙１(女)'!AG18=""),"",'別紙１(女)'!AC18*10000+'別紙１(女)'!AE18*100+'別紙１(女)'!AG18)</f>
        <v/>
      </c>
      <c r="O16" t="str">
        <f>IF(F16="","",F16+COUNTIF($F$3:F16,F16))</f>
        <v/>
      </c>
      <c r="S16" t="str">
        <f t="shared" si="0"/>
        <v/>
      </c>
      <c r="T16" t="str">
        <f t="shared" si="0"/>
        <v/>
      </c>
      <c r="W16" t="s">
        <v>94</v>
      </c>
      <c r="X16">
        <v>50400</v>
      </c>
    </row>
    <row r="17" spans="1:20" x14ac:dyDescent="0.15">
      <c r="A17">
        <v>81</v>
      </c>
      <c r="B17" t="str">
        <f>IF('別紙１(女)'!B19="","",'別紙１(女)'!B19)</f>
        <v/>
      </c>
      <c r="C17" t="str">
        <f>IF('別紙１(女)'!D19="","",'別紙１(女)'!D19)</f>
        <v/>
      </c>
      <c r="D17" t="str">
        <f>IF('別紙１(女)'!R19="","",'別紙１(女)'!R19)</f>
        <v/>
      </c>
      <c r="E17" t="str">
        <f>IF('別紙１(女)'!S19="","",'別紙１(女)'!S19)</f>
        <v/>
      </c>
      <c r="F17" t="str">
        <f>IF(OR(D17="",E17=""),"",VLOOKUP(D17,データ!$B$2:$C$6,2,FALSE)+E17)</f>
        <v/>
      </c>
      <c r="G17" t="str">
        <f>IFERROR(VLOOKUP('別紙１(女)'!AH19,データ!$G$2:$H$3,2,FALSE),"")</f>
        <v/>
      </c>
      <c r="H17" t="str">
        <f>IFERROR(VLOOKUP('別紙１(女)'!AI19,データ!$G$2:$H$3,2,FALSE),"")</f>
        <v/>
      </c>
      <c r="I17" t="str">
        <f>IFERROR(VLOOKUP('別紙１(女)'!AJ19,データ!$G$2:$H$3,2,FALSE),"")</f>
        <v/>
      </c>
      <c r="J17" t="str">
        <f>IF(AND('別紙１(女)'!U19="",'別紙１(女)'!W19="",'別紙１(女)'!Y19=""),"",'別紙１(女)'!U19*10000+'別紙１(女)'!W19*100+'別紙１(女)'!Y19)</f>
        <v/>
      </c>
      <c r="O17" t="str">
        <f>IF(F17="","",F17+COUNTIF($F$3:F17,F17))</f>
        <v/>
      </c>
      <c r="P17" t="str">
        <f>IF(G17="","",400+G17+COUNTIF($G$3:G16,G17))</f>
        <v/>
      </c>
      <c r="Q17" t="str">
        <f>IF(H17="","",800+H17+COUNTIF($H$3:H16,H17))</f>
        <v/>
      </c>
      <c r="R17" t="str">
        <f>IF(I17="","",600+I17+COUNTIF($I$3:I16,I17))</f>
        <v/>
      </c>
      <c r="S17" t="str">
        <f t="shared" si="0"/>
        <v/>
      </c>
      <c r="T17" t="str">
        <f t="shared" si="0"/>
        <v/>
      </c>
    </row>
    <row r="18" spans="1:20" x14ac:dyDescent="0.15">
      <c r="A18">
        <v>82</v>
      </c>
      <c r="B18" t="str">
        <f>IF('別紙１(女)'!B19="","",'別紙１(女)'!B19)</f>
        <v/>
      </c>
      <c r="C18" t="str">
        <f>IF('別紙１(女)'!D19="","",'別紙１(女)'!D19)</f>
        <v/>
      </c>
      <c r="D18" t="str">
        <f>IF('別紙１(女)'!Z19="","",'別紙１(女)'!Z19)</f>
        <v/>
      </c>
      <c r="E18" t="str">
        <f>IF('別紙１(女)'!AA19="","",'別紙１(女)'!AA19)</f>
        <v/>
      </c>
      <c r="F18" t="str">
        <f>IF(OR(D18="",E18=""),"",VLOOKUP(D18,データ!$B$2:$C$6,2,FALSE)+E18)</f>
        <v/>
      </c>
      <c r="J18" t="str">
        <f>IF(AND('別紙１(女)'!AC19="",'別紙１(女)'!AE19="",'別紙１(女)'!AG19=""),"",'別紙１(女)'!AC19*10000+'別紙１(女)'!AE19*100+'別紙１(女)'!AG19)</f>
        <v/>
      </c>
      <c r="O18" t="str">
        <f>IF(F18="","",F18+COUNTIF($F$3:F18,F18))</f>
        <v/>
      </c>
      <c r="S18" t="str">
        <f t="shared" si="0"/>
        <v/>
      </c>
      <c r="T18" t="str">
        <f t="shared" si="0"/>
        <v/>
      </c>
    </row>
    <row r="19" spans="1:20" x14ac:dyDescent="0.15">
      <c r="A19">
        <v>91</v>
      </c>
      <c r="B19" t="str">
        <f>IF('別紙１(女)'!B20="","",'別紙１(女)'!B20)</f>
        <v/>
      </c>
      <c r="C19" t="str">
        <f>IF('別紙１(女)'!D20="","",'別紙１(女)'!D20)</f>
        <v/>
      </c>
      <c r="D19" t="str">
        <f>IF('別紙１(女)'!R20="","",'別紙１(女)'!R20)</f>
        <v/>
      </c>
      <c r="E19" t="str">
        <f>IF('別紙１(女)'!S20="","",'別紙１(女)'!S20)</f>
        <v/>
      </c>
      <c r="F19" t="str">
        <f>IF(OR(D19="",E19=""),"",VLOOKUP(D19,データ!$B$2:$C$6,2,FALSE)+E19)</f>
        <v/>
      </c>
      <c r="G19" t="str">
        <f>IFERROR(VLOOKUP('別紙１(女)'!AH20,データ!$G$2:$H$3,2,FALSE),"")</f>
        <v/>
      </c>
      <c r="H19" t="str">
        <f>IFERROR(VLOOKUP('別紙１(女)'!AI20,データ!$G$2:$H$3,2,FALSE),"")</f>
        <v/>
      </c>
      <c r="I19" t="str">
        <f>IFERROR(VLOOKUP('別紙１(女)'!AJ20,データ!$G$2:$H$3,2,FALSE),"")</f>
        <v/>
      </c>
      <c r="J19" t="str">
        <f>IF(AND('別紙１(女)'!U20="",'別紙１(女)'!W20="",'別紙１(女)'!Y20=""),"",'別紙１(女)'!U20*10000+'別紙１(女)'!W20*100+'別紙１(女)'!Y20)</f>
        <v/>
      </c>
      <c r="O19" t="str">
        <f>IF(F19="","",F19+COUNTIF($F$3:F19,F19))</f>
        <v/>
      </c>
      <c r="P19" t="str">
        <f>IF(G19="","",400+G19+COUNTIF($G$3:G18,G19))</f>
        <v/>
      </c>
      <c r="Q19" t="str">
        <f>IF(H19="","",800+H19+COUNTIF($H$3:H18,H19))</f>
        <v/>
      </c>
      <c r="R19" t="str">
        <f>IF(I19="","",600+I19+COUNTIF($I$3:I18,I19))</f>
        <v/>
      </c>
      <c r="S19" t="str">
        <f t="shared" si="0"/>
        <v/>
      </c>
      <c r="T19" t="str">
        <f t="shared" si="0"/>
        <v/>
      </c>
    </row>
    <row r="20" spans="1:20" x14ac:dyDescent="0.15">
      <c r="A20">
        <v>92</v>
      </c>
      <c r="B20" t="str">
        <f>IF('別紙１(女)'!B20="","",'別紙１(女)'!B20)</f>
        <v/>
      </c>
      <c r="C20" t="str">
        <f>IF('別紙１(女)'!D20="","",'別紙１(女)'!D20)</f>
        <v/>
      </c>
      <c r="D20" t="str">
        <f>IF('別紙１(女)'!Z20="","",'別紙１(女)'!Z20)</f>
        <v/>
      </c>
      <c r="E20" t="str">
        <f>IF('別紙１(女)'!AA20="","",'別紙１(女)'!AA20)</f>
        <v/>
      </c>
      <c r="F20" t="str">
        <f>IF(OR(D20="",E20=""),"",VLOOKUP(D20,データ!$B$2:$C$6,2,FALSE)+E20)</f>
        <v/>
      </c>
      <c r="J20" t="str">
        <f>IF(AND('別紙１(女)'!AC20="",'別紙１(女)'!AE20="",'別紙１(女)'!AG20=""),"",'別紙１(女)'!AC20*10000+'別紙１(女)'!AE20*100+'別紙１(女)'!AG20)</f>
        <v/>
      </c>
      <c r="O20" t="str">
        <f>IF(F20="","",F20+COUNTIF($F$3:F20,F20))</f>
        <v/>
      </c>
      <c r="S20" t="str">
        <f t="shared" si="0"/>
        <v/>
      </c>
      <c r="T20" t="str">
        <f t="shared" si="0"/>
        <v/>
      </c>
    </row>
    <row r="21" spans="1:20" x14ac:dyDescent="0.15">
      <c r="A21">
        <v>101</v>
      </c>
      <c r="B21" t="str">
        <f>IF('別紙１(女)'!B21="","",'別紙１(女)'!B21)</f>
        <v/>
      </c>
      <c r="C21" t="str">
        <f>IF('別紙１(女)'!D21="","",'別紙１(女)'!D21)</f>
        <v/>
      </c>
      <c r="D21" t="str">
        <f>IF('別紙１(女)'!R21="","",'別紙１(女)'!R21)</f>
        <v/>
      </c>
      <c r="E21" t="str">
        <f>IF('別紙１(女)'!S21="","",'別紙１(女)'!S21)</f>
        <v/>
      </c>
      <c r="F21" t="str">
        <f>IF(OR(D21="",E21=""),"",VLOOKUP(D21,データ!$B$2:$C$6,2,FALSE)+E21)</f>
        <v/>
      </c>
      <c r="G21" t="str">
        <f>IFERROR(VLOOKUP('別紙１(女)'!AH21,データ!$G$2:$H$3,2,FALSE),"")</f>
        <v/>
      </c>
      <c r="H21" t="str">
        <f>IFERROR(VLOOKUP('別紙１(女)'!AI21,データ!$G$2:$H$3,2,FALSE),"")</f>
        <v/>
      </c>
      <c r="I21" t="str">
        <f>IFERROR(VLOOKUP('別紙１(女)'!AJ21,データ!$G$2:$H$3,2,FALSE),"")</f>
        <v/>
      </c>
      <c r="J21" t="str">
        <f>IF(AND('別紙１(女)'!U21="",'別紙１(女)'!W21="",'別紙１(女)'!Y21=""),"",'別紙１(女)'!U21*10000+'別紙１(女)'!W21*100+'別紙１(女)'!Y21)</f>
        <v/>
      </c>
      <c r="O21" t="str">
        <f>IF(F21="","",F21+COUNTIF($F$3:F21,F21))</f>
        <v/>
      </c>
      <c r="P21" t="str">
        <f>IF(G21="","",400+G21+COUNTIF($G$3:G20,G21))</f>
        <v/>
      </c>
      <c r="Q21" t="str">
        <f>IF(H21="","",800+H21+COUNTIF($H$3:H20,H21))</f>
        <v/>
      </c>
      <c r="R21" t="str">
        <f>IF(I21="","",600+I21+COUNTIF($I$3:I20,I21))</f>
        <v/>
      </c>
      <c r="S21" t="str">
        <f t="shared" si="0"/>
        <v/>
      </c>
      <c r="T21" t="str">
        <f t="shared" si="0"/>
        <v/>
      </c>
    </row>
    <row r="22" spans="1:20" x14ac:dyDescent="0.15">
      <c r="A22">
        <v>102</v>
      </c>
      <c r="B22" t="str">
        <f>IF('別紙１(女)'!B21="","",'別紙１(女)'!B21)</f>
        <v/>
      </c>
      <c r="C22" t="str">
        <f>IF('別紙１(女)'!D21="","",'別紙１(女)'!D21)</f>
        <v/>
      </c>
      <c r="D22" t="str">
        <f>IF('別紙１(女)'!Z21="","",'別紙１(女)'!Z21)</f>
        <v/>
      </c>
      <c r="E22" t="str">
        <f>IF('別紙１(女)'!AA21="","",'別紙１(女)'!AA21)</f>
        <v/>
      </c>
      <c r="F22" t="str">
        <f>IF(OR(D22="",E22=""),"",VLOOKUP(D22,データ!$B$2:$C$6,2,FALSE)+E22)</f>
        <v/>
      </c>
      <c r="J22" t="str">
        <f>IF(AND('別紙１(女)'!AC21="",'別紙１(女)'!AE21="",'別紙１(女)'!AG21=""),"",'別紙１(女)'!AC21*10000+'別紙１(女)'!AE21*100+'別紙１(女)'!AG21)</f>
        <v/>
      </c>
      <c r="O22" t="str">
        <f>IF(F22="","",F22+COUNTIF($F$3:F22,F22))</f>
        <v/>
      </c>
      <c r="S22" t="str">
        <f t="shared" si="0"/>
        <v/>
      </c>
      <c r="T22" t="str">
        <f t="shared" si="0"/>
        <v/>
      </c>
    </row>
    <row r="23" spans="1:20" x14ac:dyDescent="0.15">
      <c r="A23">
        <v>111</v>
      </c>
      <c r="B23" t="str">
        <f>IF('別紙１(女)'!B22="","",'別紙１(女)'!B22)</f>
        <v/>
      </c>
      <c r="C23" t="str">
        <f>IF('別紙１(女)'!D22="","",'別紙１(女)'!D22)</f>
        <v/>
      </c>
      <c r="D23" t="str">
        <f>IF('別紙１(女)'!R22="","",'別紙１(女)'!R22)</f>
        <v/>
      </c>
      <c r="E23" t="str">
        <f>IF('別紙１(女)'!S22="","",'別紙１(女)'!S22)</f>
        <v/>
      </c>
      <c r="F23" t="str">
        <f>IF(OR(D23="",E23=""),"",VLOOKUP(D23,データ!$B$2:$C$6,2,FALSE)+E23)</f>
        <v/>
      </c>
      <c r="G23" t="str">
        <f>IFERROR(VLOOKUP('別紙１(女)'!AH22,データ!$G$2:$H$3,2,FALSE),"")</f>
        <v/>
      </c>
      <c r="H23" t="str">
        <f>IFERROR(VLOOKUP('別紙１(女)'!AI22,データ!$G$2:$H$3,2,FALSE),"")</f>
        <v/>
      </c>
      <c r="I23" t="str">
        <f>IFERROR(VLOOKUP('別紙１(女)'!AJ22,データ!$G$2:$H$3,2,FALSE),"")</f>
        <v/>
      </c>
      <c r="J23" t="str">
        <f>IF(AND('別紙１(女)'!U22="",'別紙１(女)'!W22="",'別紙１(女)'!Y22=""),"",'別紙１(女)'!U22*10000+'別紙１(女)'!W22*100+'別紙１(女)'!Y22)</f>
        <v/>
      </c>
      <c r="O23" t="str">
        <f>IF(F23="","",F23+COUNTIF($F$3:F23,F23))</f>
        <v/>
      </c>
      <c r="P23" t="str">
        <f>IF(G23="","",400+G23+COUNTIF($G$3:G22,G23))</f>
        <v/>
      </c>
      <c r="Q23" t="str">
        <f>IF(H23="","",800+H23+COUNTIF($H$3:H22,H23))</f>
        <v/>
      </c>
      <c r="R23" t="str">
        <f>IF(I23="","",600+I23+COUNTIF($I$3:I22,I23))</f>
        <v/>
      </c>
      <c r="S23" t="str">
        <f t="shared" si="0"/>
        <v/>
      </c>
      <c r="T23" t="str">
        <f t="shared" si="0"/>
        <v/>
      </c>
    </row>
    <row r="24" spans="1:20" x14ac:dyDescent="0.15">
      <c r="A24">
        <v>112</v>
      </c>
      <c r="B24" t="str">
        <f>IF('別紙１(女)'!B22="","",'別紙１(女)'!B22)</f>
        <v/>
      </c>
      <c r="C24" t="str">
        <f>IF('別紙１(女)'!D22="","",'別紙１(女)'!D22)</f>
        <v/>
      </c>
      <c r="D24" t="str">
        <f>IF('別紙１(女)'!Z22="","",'別紙１(女)'!Z22)</f>
        <v/>
      </c>
      <c r="E24" t="str">
        <f>IF('別紙１(女)'!AA22="","",'別紙１(女)'!AA22)</f>
        <v/>
      </c>
      <c r="F24" t="str">
        <f>IF(OR(D24="",E24=""),"",VLOOKUP(D24,データ!$B$2:$C$6,2,FALSE)+E24)</f>
        <v/>
      </c>
      <c r="J24" t="str">
        <f>IF(AND('別紙１(女)'!AC22="",'別紙１(女)'!AE22="",'別紙１(女)'!AG22=""),"",'別紙１(女)'!AC22*10000+'別紙１(女)'!AE22*100+'別紙１(女)'!AG22)</f>
        <v/>
      </c>
      <c r="O24" t="str">
        <f>IF(F24="","",F24+COUNTIF($F$3:F24,F24))</f>
        <v/>
      </c>
      <c r="S24" t="str">
        <f t="shared" si="0"/>
        <v/>
      </c>
      <c r="T24" t="str">
        <f t="shared" si="0"/>
        <v/>
      </c>
    </row>
    <row r="25" spans="1:20" x14ac:dyDescent="0.15">
      <c r="A25">
        <v>121</v>
      </c>
      <c r="B25" t="str">
        <f>IF('別紙１(女)'!B23="","",'別紙１(女)'!B23)</f>
        <v/>
      </c>
      <c r="C25" t="str">
        <f>IF('別紙１(女)'!D23="","",'別紙１(女)'!D23)</f>
        <v/>
      </c>
      <c r="D25" t="str">
        <f>IF('別紙１(女)'!R23="","",'別紙１(女)'!R23)</f>
        <v/>
      </c>
      <c r="E25" t="str">
        <f>IF('別紙１(女)'!S23="","",'別紙１(女)'!S23)</f>
        <v/>
      </c>
      <c r="F25" t="str">
        <f>IF(OR(D25="",E25=""),"",VLOOKUP(D25,データ!$B$2:$C$6,2,FALSE)+E25)</f>
        <v/>
      </c>
      <c r="G25" t="str">
        <f>IFERROR(VLOOKUP('別紙１(女)'!AH23,データ!$G$2:$H$3,2,FALSE),"")</f>
        <v/>
      </c>
      <c r="H25" t="str">
        <f>IFERROR(VLOOKUP('別紙１(女)'!AI23,データ!$G$2:$H$3,2,FALSE),"")</f>
        <v/>
      </c>
      <c r="I25" t="str">
        <f>IFERROR(VLOOKUP('別紙１(女)'!AJ23,データ!$G$2:$H$3,2,FALSE),"")</f>
        <v/>
      </c>
      <c r="J25" t="str">
        <f>IF(AND('別紙１(女)'!U23="",'別紙１(女)'!W23="",'別紙１(女)'!Y23=""),"",'別紙１(女)'!U23*10000+'別紙１(女)'!W23*100+'別紙１(女)'!Y23)</f>
        <v/>
      </c>
      <c r="O25" t="str">
        <f>IF(F25="","",F25+COUNTIF($F$3:F25,F25))</f>
        <v/>
      </c>
      <c r="P25" t="str">
        <f>IF(G25="","",400+G25+COUNTIF($G$3:G24,G25))</f>
        <v/>
      </c>
      <c r="Q25" t="str">
        <f>IF(H25="","",800+H25+COUNTIF($H$3:H24,H25))</f>
        <v/>
      </c>
      <c r="R25" t="str">
        <f>IF(I25="","",600+I25+COUNTIF($I$3:I24,I25))</f>
        <v/>
      </c>
      <c r="S25" t="str">
        <f t="shared" si="0"/>
        <v/>
      </c>
      <c r="T25" t="str">
        <f t="shared" si="0"/>
        <v/>
      </c>
    </row>
    <row r="26" spans="1:20" x14ac:dyDescent="0.15">
      <c r="A26">
        <v>122</v>
      </c>
      <c r="B26" t="str">
        <f>IF('別紙１(女)'!B23="","",'別紙１(女)'!B23)</f>
        <v/>
      </c>
      <c r="C26" t="str">
        <f>IF('別紙１(女)'!D23="","",'別紙１(女)'!D23)</f>
        <v/>
      </c>
      <c r="D26" t="str">
        <f>IF('別紙１(女)'!Z23="","",'別紙１(女)'!Z23)</f>
        <v/>
      </c>
      <c r="E26" t="str">
        <f>IF('別紙１(女)'!AA23="","",'別紙１(女)'!AA23)</f>
        <v/>
      </c>
      <c r="F26" t="str">
        <f>IF(OR(D26="",E26=""),"",VLOOKUP(D26,データ!$B$2:$C$6,2,FALSE)+E26)</f>
        <v/>
      </c>
      <c r="J26" t="str">
        <f>IF(AND('別紙１(女)'!AC23="",'別紙１(女)'!AE23="",'別紙１(女)'!AG23=""),"",'別紙１(女)'!AC23*10000+'別紙１(女)'!AE23*100+'別紙１(女)'!AG23)</f>
        <v/>
      </c>
      <c r="O26" t="str">
        <f>IF(F26="","",F26+COUNTIF($F$3:F26,F26))</f>
        <v/>
      </c>
      <c r="S26" t="str">
        <f t="shared" si="0"/>
        <v/>
      </c>
      <c r="T26" t="str">
        <f t="shared" si="0"/>
        <v/>
      </c>
    </row>
    <row r="27" spans="1:20" x14ac:dyDescent="0.15">
      <c r="A27">
        <v>131</v>
      </c>
      <c r="B27" t="str">
        <f>IF('別紙１(女)'!B24="","",'別紙１(女)'!B24)</f>
        <v/>
      </c>
      <c r="C27" t="str">
        <f>IF('別紙１(女)'!D24="","",'別紙１(女)'!D24)</f>
        <v/>
      </c>
      <c r="D27" t="str">
        <f>IF('別紙１(女)'!R24="","",'別紙１(女)'!R24)</f>
        <v/>
      </c>
      <c r="E27" t="str">
        <f>IF('別紙１(女)'!S24="","",'別紙１(女)'!S24)</f>
        <v/>
      </c>
      <c r="F27" t="str">
        <f>IF(OR(D27="",E27=""),"",VLOOKUP(D27,データ!$B$2:$C$6,2,FALSE)+E27)</f>
        <v/>
      </c>
      <c r="G27" t="str">
        <f>IFERROR(VLOOKUP('別紙１(女)'!AH24,データ!$G$2:$H$3,2,FALSE),"")</f>
        <v/>
      </c>
      <c r="H27" t="str">
        <f>IFERROR(VLOOKUP('別紙１(女)'!AI24,データ!$G$2:$H$3,2,FALSE),"")</f>
        <v/>
      </c>
      <c r="I27" t="str">
        <f>IFERROR(VLOOKUP('別紙１(女)'!AJ24,データ!$G$2:$H$3,2,FALSE),"")</f>
        <v/>
      </c>
      <c r="J27" t="str">
        <f>IF(AND('別紙１(女)'!U24="",'別紙１(女)'!W24="",'別紙１(女)'!Y24=""),"",'別紙１(女)'!U24*10000+'別紙１(女)'!W24*100+'別紙１(女)'!Y24)</f>
        <v/>
      </c>
      <c r="O27" t="str">
        <f>IF(F27="","",F27+COUNTIF($F$3:F27,F27))</f>
        <v/>
      </c>
      <c r="P27" t="str">
        <f>IF(G27="","",400+G27+COUNTIF($G$3:G26,G27))</f>
        <v/>
      </c>
      <c r="Q27" t="str">
        <f>IF(H27="","",800+H27+COUNTIF($H$3:H26,H27))</f>
        <v/>
      </c>
      <c r="R27" t="str">
        <f>IF(I27="","",600+I27+COUNTIF($I$3:I26,I27))</f>
        <v/>
      </c>
      <c r="S27" t="str">
        <f t="shared" si="0"/>
        <v/>
      </c>
      <c r="T27" t="str">
        <f t="shared" si="0"/>
        <v/>
      </c>
    </row>
    <row r="28" spans="1:20" x14ac:dyDescent="0.15">
      <c r="A28">
        <v>132</v>
      </c>
      <c r="B28" t="str">
        <f>IF('別紙１(女)'!B24="","",'別紙１(女)'!B24)</f>
        <v/>
      </c>
      <c r="C28" t="str">
        <f>IF('別紙１(女)'!D24="","",'別紙１(女)'!D24)</f>
        <v/>
      </c>
      <c r="D28" t="str">
        <f>IF('別紙１(女)'!Z24="","",'別紙１(女)'!Z24)</f>
        <v/>
      </c>
      <c r="E28" t="str">
        <f>IF('別紙１(女)'!AA24="","",'別紙１(女)'!AA24)</f>
        <v/>
      </c>
      <c r="F28" t="str">
        <f>IF(OR(D28="",E28=""),"",VLOOKUP(D28,データ!$B$2:$C$6,2,FALSE)+E28)</f>
        <v/>
      </c>
      <c r="J28" t="str">
        <f>IF(AND('別紙１(女)'!AC24="",'別紙１(女)'!AE24="",'別紙１(女)'!AG24=""),"",'別紙１(女)'!AC24*10000+'別紙１(女)'!AE24*100+'別紙１(女)'!AG24)</f>
        <v/>
      </c>
      <c r="O28" t="str">
        <f>IF(F28="","",F28+COUNTIF($F$3:F28,F28))</f>
        <v/>
      </c>
      <c r="S28" t="str">
        <f t="shared" si="0"/>
        <v/>
      </c>
      <c r="T28" t="str">
        <f t="shared" si="0"/>
        <v/>
      </c>
    </row>
    <row r="29" spans="1:20" x14ac:dyDescent="0.15">
      <c r="A29">
        <v>141</v>
      </c>
      <c r="B29" t="str">
        <f>IF('別紙１(女)'!B25="","",'別紙１(女)'!B25)</f>
        <v/>
      </c>
      <c r="C29" t="str">
        <f>IF('別紙１(女)'!D25="","",'別紙１(女)'!D25)</f>
        <v/>
      </c>
      <c r="D29" t="str">
        <f>IF('別紙１(女)'!R25="","",'別紙１(女)'!R25)</f>
        <v/>
      </c>
      <c r="E29" t="str">
        <f>IF('別紙１(女)'!S25="","",'別紙１(女)'!S25)</f>
        <v/>
      </c>
      <c r="F29" t="str">
        <f>IF(OR(D29="",E29=""),"",VLOOKUP(D29,データ!$B$2:$C$6,2,FALSE)+E29)</f>
        <v/>
      </c>
      <c r="G29" t="str">
        <f>IFERROR(VLOOKUP('別紙１(女)'!AH25,データ!$G$2:$H$3,2,FALSE),"")</f>
        <v/>
      </c>
      <c r="H29" t="str">
        <f>IFERROR(VLOOKUP('別紙１(女)'!AI25,データ!$G$2:$H$3,2,FALSE),"")</f>
        <v/>
      </c>
      <c r="I29" t="str">
        <f>IFERROR(VLOOKUP('別紙１(女)'!AJ25,データ!$G$2:$H$3,2,FALSE),"")</f>
        <v/>
      </c>
      <c r="J29" t="str">
        <f>IF(AND('別紙１(女)'!U25="",'別紙１(女)'!W25="",'別紙１(女)'!Y25=""),"",'別紙１(女)'!U25*10000+'別紙１(女)'!W25*100+'別紙１(女)'!Y25)</f>
        <v/>
      </c>
      <c r="O29" t="str">
        <f>IF(F29="","",F29+COUNTIF($F$3:F29,F29))</f>
        <v/>
      </c>
      <c r="P29" t="str">
        <f>IF(G29="","",400+G29+COUNTIF($G$3:G28,G29))</f>
        <v/>
      </c>
      <c r="Q29" t="str">
        <f>IF(H29="","",800+H29+COUNTIF($H$3:H28,H29))</f>
        <v/>
      </c>
      <c r="R29" t="str">
        <f>IF(I29="","",600+I29+COUNTIF($I$3:I28,I29))</f>
        <v/>
      </c>
      <c r="S29" t="str">
        <f t="shared" si="0"/>
        <v/>
      </c>
      <c r="T29" t="str">
        <f t="shared" si="0"/>
        <v/>
      </c>
    </row>
    <row r="30" spans="1:20" x14ac:dyDescent="0.15">
      <c r="A30">
        <v>142</v>
      </c>
      <c r="B30" t="str">
        <f>IF('別紙１(女)'!B25="","",'別紙１(女)'!B25)</f>
        <v/>
      </c>
      <c r="C30" t="str">
        <f>IF('別紙１(女)'!D25="","",'別紙１(女)'!D25)</f>
        <v/>
      </c>
      <c r="D30" t="str">
        <f>IF('別紙１(女)'!Z25="","",'別紙１(女)'!Z25)</f>
        <v/>
      </c>
      <c r="E30" t="str">
        <f>IF('別紙１(女)'!AA25="","",'別紙１(女)'!AA25)</f>
        <v/>
      </c>
      <c r="F30" t="str">
        <f>IF(OR(D30="",E30=""),"",VLOOKUP(D30,データ!$B$2:$C$6,2,FALSE)+E30)</f>
        <v/>
      </c>
      <c r="J30" t="str">
        <f>IF(AND('別紙１(女)'!AC25="",'別紙１(女)'!AE25="",'別紙１(女)'!AG25=""),"",'別紙１(女)'!AC25*10000+'別紙１(女)'!AE25*100+'別紙１(女)'!AG25)</f>
        <v/>
      </c>
      <c r="O30" t="str">
        <f>IF(F30="","",F30+COUNTIF($F$3:F30,F30))</f>
        <v/>
      </c>
      <c r="S30" t="str">
        <f t="shared" si="0"/>
        <v/>
      </c>
      <c r="T30" t="str">
        <f t="shared" si="0"/>
        <v/>
      </c>
    </row>
    <row r="31" spans="1:20" x14ac:dyDescent="0.15">
      <c r="A31">
        <v>151</v>
      </c>
      <c r="B31" t="str">
        <f>IF('別紙１(女)'!B26="","",'別紙１(女)'!B26)</f>
        <v/>
      </c>
      <c r="C31" t="str">
        <f>IF('別紙１(女)'!D26="","",'別紙１(女)'!D26)</f>
        <v/>
      </c>
      <c r="D31" t="str">
        <f>IF('別紙１(女)'!R26="","",'別紙１(女)'!R26)</f>
        <v/>
      </c>
      <c r="E31" t="str">
        <f>IF('別紙１(女)'!S26="","",'別紙１(女)'!S26)</f>
        <v/>
      </c>
      <c r="F31" t="str">
        <f>IF(OR(D31="",E31=""),"",VLOOKUP(D31,データ!$B$2:$C$6,2,FALSE)+E31)</f>
        <v/>
      </c>
      <c r="G31" t="str">
        <f>IFERROR(VLOOKUP('別紙１(女)'!AH26,データ!$G$2:$H$3,2,FALSE),"")</f>
        <v/>
      </c>
      <c r="H31" t="str">
        <f>IFERROR(VLOOKUP('別紙１(女)'!AI26,データ!$G$2:$H$3,2,FALSE),"")</f>
        <v/>
      </c>
      <c r="I31" t="str">
        <f>IFERROR(VLOOKUP('別紙１(女)'!AJ26,データ!$G$2:$H$3,2,FALSE),"")</f>
        <v/>
      </c>
      <c r="J31" t="str">
        <f>IF(AND('別紙１(女)'!U26="",'別紙１(女)'!W26="",'別紙１(女)'!Y26=""),"",'別紙１(女)'!U26*10000+'別紙１(女)'!W26*100+'別紙１(女)'!Y26)</f>
        <v/>
      </c>
      <c r="O31" t="str">
        <f>IF(F31="","",F31+COUNTIF($F$3:F31,F31))</f>
        <v/>
      </c>
      <c r="P31" t="str">
        <f>IF(G31="","",400+G31+COUNTIF($G$3:G30,G31))</f>
        <v/>
      </c>
      <c r="Q31" t="str">
        <f>IF(H31="","",800+H31+COUNTIF($H$3:H30,H31))</f>
        <v/>
      </c>
      <c r="R31" t="str">
        <f>IF(I31="","",600+I31+COUNTIF($I$3:I30,I31))</f>
        <v/>
      </c>
      <c r="S31" t="str">
        <f t="shared" si="0"/>
        <v/>
      </c>
      <c r="T31" t="str">
        <f t="shared" si="0"/>
        <v/>
      </c>
    </row>
    <row r="32" spans="1:20" x14ac:dyDescent="0.15">
      <c r="A32">
        <v>152</v>
      </c>
      <c r="B32" t="str">
        <f>IF('別紙１(女)'!B26="","",'別紙１(女)'!B26)</f>
        <v/>
      </c>
      <c r="C32" t="str">
        <f>IF('別紙１(女)'!D26="","",'別紙１(女)'!D26)</f>
        <v/>
      </c>
      <c r="D32" t="str">
        <f>IF('別紙１(女)'!Z26="","",'別紙１(女)'!Z26)</f>
        <v/>
      </c>
      <c r="E32" t="str">
        <f>IF('別紙１(女)'!AA26="","",'別紙１(女)'!AA26)</f>
        <v/>
      </c>
      <c r="F32" t="str">
        <f>IF(OR(D32="",E32=""),"",VLOOKUP(D32,データ!$B$2:$C$6,2,FALSE)+E32)</f>
        <v/>
      </c>
      <c r="J32" t="str">
        <f>IF(AND('別紙１(女)'!AC26="",'別紙１(女)'!AE26="",'別紙１(女)'!AG26=""),"",'別紙１(女)'!AC26*10000+'別紙１(女)'!AE26*100+'別紙１(女)'!AG26)</f>
        <v/>
      </c>
      <c r="O32" t="str">
        <f>IF(F32="","",F32+COUNTIF($F$3:F32,F32))</f>
        <v/>
      </c>
      <c r="S32" t="str">
        <f t="shared" si="0"/>
        <v/>
      </c>
      <c r="T32" t="str">
        <f t="shared" si="0"/>
        <v/>
      </c>
    </row>
    <row r="33" spans="1:20" x14ac:dyDescent="0.15">
      <c r="A33">
        <v>161</v>
      </c>
      <c r="B33" t="str">
        <f>IF('別紙１(女)'!B27="","",'別紙１(女)'!B27)</f>
        <v/>
      </c>
      <c r="C33" t="str">
        <f>IF('別紙１(女)'!D27="","",'別紙１(女)'!D27)</f>
        <v/>
      </c>
      <c r="D33" t="str">
        <f>IF('別紙１(女)'!R27="","",'別紙１(女)'!R27)</f>
        <v/>
      </c>
      <c r="E33" t="str">
        <f>IF('別紙１(女)'!S27="","",'別紙１(女)'!S27)</f>
        <v/>
      </c>
      <c r="F33" t="str">
        <f>IF(OR(D33="",E33=""),"",VLOOKUP(D33,データ!$B$2:$C$6,2,FALSE)+E33)</f>
        <v/>
      </c>
      <c r="G33" t="str">
        <f>IFERROR(VLOOKUP('別紙１(女)'!AH27,データ!$G$2:$H$3,2,FALSE),"")</f>
        <v/>
      </c>
      <c r="H33" t="str">
        <f>IFERROR(VLOOKUP('別紙１(女)'!AI27,データ!$G$2:$H$3,2,FALSE),"")</f>
        <v/>
      </c>
      <c r="I33" t="str">
        <f>IFERROR(VLOOKUP('別紙１(女)'!AJ27,データ!$G$2:$H$3,2,FALSE),"")</f>
        <v/>
      </c>
      <c r="J33" t="str">
        <f>IF(AND('別紙１(女)'!U27="",'別紙１(女)'!W27="",'別紙１(女)'!Y27=""),"",'別紙１(女)'!U27*10000+'別紙１(女)'!W27*100+'別紙１(女)'!Y27)</f>
        <v/>
      </c>
      <c r="O33" t="str">
        <f>IF(F33="","",F33+COUNTIF($F$3:F33,F33))</f>
        <v/>
      </c>
      <c r="P33" t="str">
        <f>IF(G33="","",400+G33+COUNTIF($G$3:G32,G33))</f>
        <v/>
      </c>
      <c r="Q33" t="str">
        <f>IF(H33="","",800+H33+COUNTIF($H$3:H32,H33))</f>
        <v/>
      </c>
      <c r="R33" t="str">
        <f>IF(I33="","",600+I33+COUNTIF($I$3:I32,I33))</f>
        <v/>
      </c>
      <c r="S33" t="str">
        <f t="shared" si="0"/>
        <v/>
      </c>
      <c r="T33" t="str">
        <f t="shared" si="0"/>
        <v/>
      </c>
    </row>
    <row r="34" spans="1:20" x14ac:dyDescent="0.15">
      <c r="A34">
        <v>162</v>
      </c>
      <c r="B34" t="str">
        <f>IF('別紙１(女)'!B27="","",'別紙１(女)'!B27)</f>
        <v/>
      </c>
      <c r="C34" t="str">
        <f>IF('別紙１(女)'!D27="","",'別紙１(女)'!D27)</f>
        <v/>
      </c>
      <c r="D34" t="str">
        <f>IF('別紙１(女)'!Z27="","",'別紙１(女)'!Z27)</f>
        <v/>
      </c>
      <c r="E34" t="str">
        <f>IF('別紙１(女)'!AA27="","",'別紙１(女)'!AA27)</f>
        <v/>
      </c>
      <c r="F34" t="str">
        <f>IF(OR(D34="",E34=""),"",VLOOKUP(D34,データ!$B$2:$C$6,2,FALSE)+E34)</f>
        <v/>
      </c>
      <c r="J34" t="str">
        <f>IF(AND('別紙１(女)'!AC27="",'別紙１(女)'!AE27="",'別紙１(女)'!AG27=""),"",'別紙１(女)'!AC27*10000+'別紙１(女)'!AE27*100+'別紙１(女)'!AG27)</f>
        <v/>
      </c>
      <c r="O34" t="str">
        <f>IF(F34="","",F34+COUNTIF($F$3:F34,F34))</f>
        <v/>
      </c>
      <c r="S34" t="str">
        <f t="shared" si="0"/>
        <v/>
      </c>
      <c r="T34" t="str">
        <f t="shared" si="0"/>
        <v/>
      </c>
    </row>
    <row r="35" spans="1:20" x14ac:dyDescent="0.15">
      <c r="A35">
        <v>171</v>
      </c>
      <c r="B35" t="str">
        <f>IF('別紙１(女)'!B28="","",'別紙１(女)'!B28)</f>
        <v/>
      </c>
      <c r="C35" t="str">
        <f>IF('別紙１(女)'!D28="","",'別紙１(女)'!D28)</f>
        <v/>
      </c>
      <c r="D35" t="str">
        <f>IF('別紙１(女)'!R28="","",'別紙１(女)'!R28)</f>
        <v/>
      </c>
      <c r="E35" t="str">
        <f>IF('別紙１(女)'!S28="","",'別紙１(女)'!S28)</f>
        <v/>
      </c>
      <c r="F35" t="str">
        <f>IF(OR(D35="",E35=""),"",VLOOKUP(D35,データ!$B$2:$C$6,2,FALSE)+E35)</f>
        <v/>
      </c>
      <c r="G35" t="str">
        <f>IFERROR(VLOOKUP('別紙１(女)'!AH28,データ!$G$2:$H$3,2,FALSE),"")</f>
        <v/>
      </c>
      <c r="H35" t="str">
        <f>IFERROR(VLOOKUP('別紙１(女)'!AI28,データ!$G$2:$H$3,2,FALSE),"")</f>
        <v/>
      </c>
      <c r="I35" t="str">
        <f>IFERROR(VLOOKUP('別紙１(女)'!AJ28,データ!$G$2:$H$3,2,FALSE),"")</f>
        <v/>
      </c>
      <c r="J35" t="str">
        <f>IF(AND('別紙１(女)'!U28="",'別紙１(女)'!W28="",'別紙１(女)'!Y28=""),"",'別紙１(女)'!U28*10000+'別紙１(女)'!W28*100+'別紙１(女)'!Y28)</f>
        <v/>
      </c>
      <c r="O35" t="str">
        <f>IF(F35="","",F35+COUNTIF($F$3:F35,F35))</f>
        <v/>
      </c>
      <c r="P35" t="str">
        <f>IF(G35="","",400+G35+COUNTIF($G$3:G34,G35))</f>
        <v/>
      </c>
      <c r="Q35" t="str">
        <f>IF(H35="","",800+H35+COUNTIF($H$3:H34,H35))</f>
        <v/>
      </c>
      <c r="R35" t="str">
        <f>IF(I35="","",600+I35+COUNTIF($I$3:I34,I35))</f>
        <v/>
      </c>
      <c r="S35" t="str">
        <f t="shared" si="0"/>
        <v/>
      </c>
      <c r="T35" t="str">
        <f t="shared" si="0"/>
        <v/>
      </c>
    </row>
    <row r="36" spans="1:20" x14ac:dyDescent="0.15">
      <c r="A36">
        <v>172</v>
      </c>
      <c r="B36" t="str">
        <f>IF('別紙１(女)'!B28="","",'別紙１(女)'!B28)</f>
        <v/>
      </c>
      <c r="C36" t="str">
        <f>IF('別紙１(女)'!D28="","",'別紙１(女)'!D28)</f>
        <v/>
      </c>
      <c r="D36" t="str">
        <f>IF('別紙１(女)'!Z28="","",'別紙１(女)'!Z28)</f>
        <v/>
      </c>
      <c r="E36" t="str">
        <f>IF('別紙１(女)'!AA28="","",'別紙１(女)'!AA28)</f>
        <v/>
      </c>
      <c r="F36" t="str">
        <f>IF(OR(D36="",E36=""),"",VLOOKUP(D36,データ!$B$2:$C$6,2,FALSE)+E36)</f>
        <v/>
      </c>
      <c r="J36" t="str">
        <f>IF(AND('別紙１(女)'!AC28="",'別紙１(女)'!AE28="",'別紙１(女)'!AG28=""),"",'別紙１(女)'!AC28*10000+'別紙１(女)'!AE28*100+'別紙１(女)'!AG28)</f>
        <v/>
      </c>
      <c r="O36" t="str">
        <f>IF(F36="","",F36+COUNTIF($F$3:F36,F36))</f>
        <v/>
      </c>
      <c r="S36" t="str">
        <f t="shared" si="0"/>
        <v/>
      </c>
      <c r="T36" t="str">
        <f t="shared" si="0"/>
        <v/>
      </c>
    </row>
    <row r="37" spans="1:20" x14ac:dyDescent="0.15">
      <c r="A37">
        <v>181</v>
      </c>
      <c r="B37" t="str">
        <f>IF('別紙１(女)'!B29="","",'別紙１(女)'!B29)</f>
        <v/>
      </c>
      <c r="C37" t="str">
        <f>IF('別紙１(女)'!D29="","",'別紙１(女)'!D29)</f>
        <v/>
      </c>
      <c r="D37" t="str">
        <f>IF('別紙１(女)'!R29="","",'別紙１(女)'!R29)</f>
        <v/>
      </c>
      <c r="E37" t="str">
        <f>IF('別紙１(女)'!S29="","",'別紙１(女)'!S29)</f>
        <v/>
      </c>
      <c r="F37" t="str">
        <f>IF(OR(D37="",E37=""),"",VLOOKUP(D37,データ!$B$2:$C$6,2,FALSE)+E37)</f>
        <v/>
      </c>
      <c r="G37" t="str">
        <f>IFERROR(VLOOKUP('別紙１(女)'!AH29,データ!$G$2:$H$3,2,FALSE),"")</f>
        <v/>
      </c>
      <c r="H37" t="str">
        <f>IFERROR(VLOOKUP('別紙１(女)'!AI29,データ!$G$2:$H$3,2,FALSE),"")</f>
        <v/>
      </c>
      <c r="I37" t="str">
        <f>IFERROR(VLOOKUP('別紙１(女)'!AJ29,データ!$G$2:$H$3,2,FALSE),"")</f>
        <v/>
      </c>
      <c r="J37" t="str">
        <f>IF(AND('別紙１(女)'!U29="",'別紙１(女)'!W29="",'別紙１(女)'!Y29=""),"",'別紙１(女)'!U29*10000+'別紙１(女)'!W29*100+'別紙１(女)'!Y29)</f>
        <v/>
      </c>
      <c r="O37" t="str">
        <f>IF(F37="","",F37+COUNTIF($F$3:F37,F37))</f>
        <v/>
      </c>
      <c r="P37" t="str">
        <f>IF(G37="","",400+G37+COUNTIF($G$3:G36,G37))</f>
        <v/>
      </c>
      <c r="Q37" t="str">
        <f>IF(H37="","",800+H37+COUNTIF($H$3:H36,H37))</f>
        <v/>
      </c>
      <c r="R37" t="str">
        <f>IF(I37="","",600+I37+COUNTIF($I$3:I36,I37))</f>
        <v/>
      </c>
      <c r="S37" t="str">
        <f t="shared" si="0"/>
        <v/>
      </c>
      <c r="T37" t="str">
        <f t="shared" si="0"/>
        <v/>
      </c>
    </row>
    <row r="38" spans="1:20" x14ac:dyDescent="0.15">
      <c r="A38">
        <v>182</v>
      </c>
      <c r="B38" t="str">
        <f>IF('別紙１(女)'!B29="","",'別紙１(女)'!B29)</f>
        <v/>
      </c>
      <c r="C38" t="str">
        <f>IF('別紙１(女)'!D29="","",'別紙１(女)'!D29)</f>
        <v/>
      </c>
      <c r="D38" t="str">
        <f>IF('別紙１(女)'!Z29="","",'別紙１(女)'!Z29)</f>
        <v/>
      </c>
      <c r="E38" t="str">
        <f>IF('別紙１(女)'!AA29="","",'別紙１(女)'!AA29)</f>
        <v/>
      </c>
      <c r="F38" t="str">
        <f>IF(OR(D38="",E38=""),"",VLOOKUP(D38,データ!$B$2:$C$6,2,FALSE)+E38)</f>
        <v/>
      </c>
      <c r="J38" t="str">
        <f>IF(AND('別紙１(女)'!AC29="",'別紙１(女)'!AE29="",'別紙１(女)'!AG29=""),"",'別紙１(女)'!AC29*10000+'別紙１(女)'!AE29*100+'別紙１(女)'!AG29)</f>
        <v/>
      </c>
      <c r="O38" t="str">
        <f>IF(F38="","",F38+COUNTIF($F$3:F38,F38))</f>
        <v/>
      </c>
      <c r="S38" t="str">
        <f t="shared" si="0"/>
        <v/>
      </c>
      <c r="T38" t="str">
        <f t="shared" si="0"/>
        <v/>
      </c>
    </row>
    <row r="39" spans="1:20" x14ac:dyDescent="0.15">
      <c r="A39">
        <v>191</v>
      </c>
      <c r="B39" t="str">
        <f>IF('別紙１(女)'!B30="","",'別紙１(女)'!B30)</f>
        <v/>
      </c>
      <c r="C39" t="str">
        <f>IF('別紙１(女)'!D30="","",'別紙１(女)'!D30)</f>
        <v/>
      </c>
      <c r="D39" t="str">
        <f>IF('別紙１(女)'!R30="","",'別紙１(女)'!R30)</f>
        <v/>
      </c>
      <c r="E39" t="str">
        <f>IF('別紙１(女)'!S30="","",'別紙１(女)'!S30)</f>
        <v/>
      </c>
      <c r="F39" t="str">
        <f>IF(OR(D39="",E39=""),"",VLOOKUP(D39,データ!$B$2:$C$6,2,FALSE)+E39)</f>
        <v/>
      </c>
      <c r="G39" t="str">
        <f>IFERROR(VLOOKUP('別紙１(女)'!AH30,データ!$G$2:$H$3,2,FALSE),"")</f>
        <v/>
      </c>
      <c r="H39" t="str">
        <f>IFERROR(VLOOKUP('別紙１(女)'!AI30,データ!$G$2:$H$3,2,FALSE),"")</f>
        <v/>
      </c>
      <c r="I39" t="str">
        <f>IFERROR(VLOOKUP('別紙１(女)'!AJ30,データ!$G$2:$H$3,2,FALSE),"")</f>
        <v/>
      </c>
      <c r="J39" t="str">
        <f>IF(AND('別紙１(女)'!U30="",'別紙１(女)'!W30="",'別紙１(女)'!Y30=""),"",'別紙１(女)'!U30*10000+'別紙１(女)'!W30*100+'別紙１(女)'!Y30)</f>
        <v/>
      </c>
      <c r="O39" t="str">
        <f>IF(F39="","",F39+COUNTIF($F$3:F39,F39))</f>
        <v/>
      </c>
      <c r="P39" t="str">
        <f>IF(G39="","",400+G39+COUNTIF($G$3:G38,G39))</f>
        <v/>
      </c>
      <c r="Q39" t="str">
        <f>IF(H39="","",800+H39+COUNTIF($H$3:H38,H39))</f>
        <v/>
      </c>
      <c r="R39" t="str">
        <f>IF(I39="","",600+I39+COUNTIF($I$3:I38,I39))</f>
        <v/>
      </c>
      <c r="S39" t="str">
        <f t="shared" si="0"/>
        <v/>
      </c>
      <c r="T39" t="str">
        <f t="shared" si="0"/>
        <v/>
      </c>
    </row>
    <row r="40" spans="1:20" x14ac:dyDescent="0.15">
      <c r="A40">
        <v>192</v>
      </c>
      <c r="B40" t="str">
        <f>IF('別紙１(女)'!B30="","",'別紙１(女)'!B30)</f>
        <v/>
      </c>
      <c r="C40" t="str">
        <f>IF('別紙１(女)'!D30="","",'別紙１(女)'!D30)</f>
        <v/>
      </c>
      <c r="D40" t="str">
        <f>IF('別紙１(女)'!Z30="","",'別紙１(女)'!Z30)</f>
        <v/>
      </c>
      <c r="E40" t="str">
        <f>IF('別紙１(女)'!AA30="","",'別紙１(女)'!AA30)</f>
        <v/>
      </c>
      <c r="F40" t="str">
        <f>IF(OR(D40="",E40=""),"",VLOOKUP(D40,データ!$B$2:$C$6,2,FALSE)+E40)</f>
        <v/>
      </c>
      <c r="J40" t="str">
        <f>IF(AND('別紙１(女)'!AC30="",'別紙１(女)'!AE30="",'別紙１(女)'!AG30=""),"",'別紙１(女)'!AC30*10000+'別紙１(女)'!AE30*100+'別紙１(女)'!AG30)</f>
        <v/>
      </c>
      <c r="O40" t="str">
        <f>IF(F40="","",F40+COUNTIF($F$3:F40,F40))</f>
        <v/>
      </c>
      <c r="S40" t="str">
        <f t="shared" si="0"/>
        <v/>
      </c>
      <c r="T40" t="str">
        <f t="shared" si="0"/>
        <v/>
      </c>
    </row>
    <row r="41" spans="1:20" x14ac:dyDescent="0.15">
      <c r="A41">
        <v>201</v>
      </c>
      <c r="B41" t="str">
        <f>IF('別紙１(女)'!B31="","",'別紙１(女)'!B31)</f>
        <v/>
      </c>
      <c r="C41" t="str">
        <f>IF('別紙１(女)'!D31="","",'別紙１(女)'!D31)</f>
        <v/>
      </c>
      <c r="D41" t="str">
        <f>IF('別紙１(女)'!R31="","",'別紙１(女)'!R31)</f>
        <v/>
      </c>
      <c r="E41" t="str">
        <f>IF('別紙１(女)'!S31="","",'別紙１(女)'!S31)</f>
        <v/>
      </c>
      <c r="F41" t="str">
        <f>IF(OR(D41="",E41=""),"",VLOOKUP(D41,データ!$B$2:$C$6,2,FALSE)+E41)</f>
        <v/>
      </c>
      <c r="G41" t="str">
        <f>IFERROR(VLOOKUP('別紙１(女)'!AH31,データ!$G$2:$H$3,2,FALSE),"")</f>
        <v/>
      </c>
      <c r="H41" t="str">
        <f>IFERROR(VLOOKUP('別紙１(女)'!AI31,データ!$G$2:$H$3,2,FALSE),"")</f>
        <v/>
      </c>
      <c r="I41" t="str">
        <f>IFERROR(VLOOKUP('別紙１(女)'!AJ31,データ!$G$2:$H$3,2,FALSE),"")</f>
        <v/>
      </c>
      <c r="J41" t="str">
        <f>IF(AND('別紙１(女)'!U31="",'別紙１(女)'!W31="",'別紙１(女)'!Y31=""),"",'別紙１(女)'!U31*10000+'別紙１(女)'!W31*100+'別紙１(女)'!Y31)</f>
        <v/>
      </c>
      <c r="O41" t="str">
        <f>IF(F41="","",F41+COUNTIF($F$3:F41,F41))</f>
        <v/>
      </c>
      <c r="P41" t="str">
        <f>IF(G41="","",400+G41+COUNTIF($G$3:G40,G41))</f>
        <v/>
      </c>
      <c r="Q41" t="str">
        <f>IF(H41="","",800+H41+COUNTIF($H$3:H40,H41))</f>
        <v/>
      </c>
      <c r="R41" t="str">
        <f>IF(I41="","",600+I41+COUNTIF($I$3:I40,I41))</f>
        <v/>
      </c>
      <c r="S41" t="str">
        <f t="shared" si="0"/>
        <v/>
      </c>
      <c r="T41" t="str">
        <f t="shared" si="0"/>
        <v/>
      </c>
    </row>
    <row r="42" spans="1:20" x14ac:dyDescent="0.15">
      <c r="A42">
        <v>202</v>
      </c>
      <c r="B42" t="str">
        <f>IF('別紙１(女)'!B31="","",'別紙１(女)'!B31)</f>
        <v/>
      </c>
      <c r="C42" t="str">
        <f>IF('別紙１(女)'!D31="","",'別紙１(女)'!D31)</f>
        <v/>
      </c>
      <c r="D42" t="str">
        <f>IF('別紙１(女)'!Z31="","",'別紙１(女)'!Z31)</f>
        <v/>
      </c>
      <c r="E42" t="str">
        <f>IF('別紙１(女)'!AA31="","",'別紙１(女)'!AA31)</f>
        <v/>
      </c>
      <c r="F42" t="str">
        <f>IF(OR(D42="",E42=""),"",VLOOKUP(D42,データ!$B$2:$C$6,2,FALSE)+E42)</f>
        <v/>
      </c>
      <c r="J42" t="str">
        <f>IF(AND('別紙１(女)'!AC31="",'別紙１(女)'!AE31="",'別紙１(女)'!AG31=""),"",'別紙１(女)'!AC31*10000+'別紙１(女)'!AE31*100+'別紙１(女)'!AG31)</f>
        <v/>
      </c>
      <c r="O42" t="str">
        <f>IF(F42="","",F42+COUNTIF($F$3:F42,F42))</f>
        <v/>
      </c>
      <c r="S42" t="str">
        <f t="shared" si="0"/>
        <v/>
      </c>
      <c r="T42" t="str">
        <f t="shared" si="0"/>
        <v/>
      </c>
    </row>
    <row r="44" spans="1:20" x14ac:dyDescent="0.15">
      <c r="B44" t="s">
        <v>196</v>
      </c>
    </row>
    <row r="45" spans="1:20" x14ac:dyDescent="0.15">
      <c r="A45">
        <v>1</v>
      </c>
      <c r="B45" t="str">
        <f>IF(OR('別紙１(女)'!E12="",'別紙１(女)'!F12="",'別紙１(女)'!G12="",'別紙１(女)'!H12="",'別紙１(女)'!I12="",'別紙１(女)'!J12=""),"",'別紙１(女)'!E12*100000+'別紙１(女)'!F12*10000+'別紙１(女)'!G12*1000+'別紙１(女)'!H12*100+'別紙１(女)'!I12*10+'別紙１(女)'!J12)</f>
        <v/>
      </c>
      <c r="C45" t="str">
        <f>IF(B45="","",IF(B45&lt;=$I$45,$J$45,IF(B45&lt;=$I$46,$J$46,$J$47)))</f>
        <v/>
      </c>
      <c r="E45" t="s">
        <v>197</v>
      </c>
      <c r="F45">
        <v>2006</v>
      </c>
      <c r="H45">
        <v>60402</v>
      </c>
      <c r="I45">
        <v>70401</v>
      </c>
      <c r="J45">
        <v>3</v>
      </c>
    </row>
    <row r="46" spans="1:20" x14ac:dyDescent="0.15">
      <c r="A46">
        <v>2</v>
      </c>
      <c r="B46" t="str">
        <f>IF(OR('別紙１(女)'!E13="",'別紙１(女)'!F13="",'別紙１(女)'!G13="",'別紙１(女)'!H13="",'別紙１(女)'!I13="",'別紙１(女)'!J13=""),"",'別紙１(女)'!E13*100000+'別紙１(女)'!F13*10000+'別紙１(女)'!G13*1000+'別紙１(女)'!H13*100+'別紙１(女)'!I13*10+'別紙１(女)'!J13)</f>
        <v/>
      </c>
      <c r="C46" t="str">
        <f t="shared" ref="C46:C64" si="1">IF(B46="","",IF(B46&lt;=$I$45,$J$45,IF(B46&lt;=$I$46,$J$46,$J$47)))</f>
        <v/>
      </c>
      <c r="E46" t="s">
        <v>198</v>
      </c>
      <c r="F46">
        <v>2007</v>
      </c>
      <c r="H46">
        <v>70402</v>
      </c>
      <c r="I46">
        <v>80401</v>
      </c>
      <c r="J46">
        <v>2</v>
      </c>
    </row>
    <row r="47" spans="1:20" x14ac:dyDescent="0.15">
      <c r="A47">
        <v>3</v>
      </c>
      <c r="B47" t="str">
        <f>IF(OR('別紙１(女)'!E14="",'別紙１(女)'!F14="",'別紙１(女)'!G14="",'別紙１(女)'!H14="",'別紙１(女)'!I14="",'別紙１(女)'!J14=""),"",'別紙１(女)'!E14*100000+'別紙１(女)'!F14*10000+'別紙１(女)'!G14*1000+'別紙１(女)'!H14*100+'別紙１(女)'!I14*10+'別紙１(女)'!J14)</f>
        <v/>
      </c>
      <c r="C47" t="str">
        <f t="shared" si="1"/>
        <v/>
      </c>
      <c r="E47" t="s">
        <v>199</v>
      </c>
      <c r="F47">
        <v>2008</v>
      </c>
      <c r="H47">
        <v>80402</v>
      </c>
      <c r="I47">
        <v>90401</v>
      </c>
      <c r="J47">
        <v>1</v>
      </c>
    </row>
    <row r="48" spans="1:20" x14ac:dyDescent="0.15">
      <c r="A48">
        <v>4</v>
      </c>
      <c r="B48" t="str">
        <f>IF(OR('別紙１(女)'!E15="",'別紙１(女)'!F15="",'別紙１(女)'!G15="",'別紙１(女)'!H15="",'別紙１(女)'!I15="",'別紙１(女)'!J15=""),"",'別紙１(女)'!E15*100000+'別紙１(女)'!F15*10000+'別紙１(女)'!G15*1000+'別紙１(女)'!H15*100+'別紙１(女)'!I15*10+'別紙１(女)'!J15)</f>
        <v/>
      </c>
      <c r="C48" t="str">
        <f t="shared" si="1"/>
        <v/>
      </c>
      <c r="E48" t="s">
        <v>200</v>
      </c>
      <c r="F48">
        <v>2009</v>
      </c>
    </row>
    <row r="49" spans="1:6" x14ac:dyDescent="0.15">
      <c r="A49">
        <v>5</v>
      </c>
      <c r="B49" t="str">
        <f>IF(OR('別紙１(女)'!E16="",'別紙１(女)'!F16="",'別紙１(女)'!G16="",'別紙１(女)'!H16="",'別紙１(女)'!I16="",'別紙１(女)'!J16=""),"",'別紙１(女)'!E16*100000+'別紙１(女)'!F16*10000+'別紙１(女)'!G16*1000+'別紙１(女)'!H16*100+'別紙１(女)'!I16*10+'別紙１(女)'!J16)</f>
        <v/>
      </c>
      <c r="C49" t="str">
        <f t="shared" si="1"/>
        <v/>
      </c>
      <c r="E49" t="s">
        <v>201</v>
      </c>
      <c r="F49">
        <v>2010</v>
      </c>
    </row>
    <row r="50" spans="1:6" x14ac:dyDescent="0.15">
      <c r="A50">
        <v>6</v>
      </c>
      <c r="B50" t="str">
        <f>IF(OR('別紙１(女)'!E17="",'別紙１(女)'!F17="",'別紙１(女)'!G17="",'別紙１(女)'!H17="",'別紙１(女)'!I17="",'別紙１(女)'!J17=""),"",'別紙１(女)'!E17*100000+'別紙１(女)'!F17*10000+'別紙１(女)'!G17*1000+'別紙１(女)'!H17*100+'別紙１(女)'!I17*10+'別紙１(女)'!J17)</f>
        <v/>
      </c>
      <c r="C50" t="str">
        <f t="shared" si="1"/>
        <v/>
      </c>
      <c r="E50" t="s">
        <v>202</v>
      </c>
      <c r="F50">
        <v>2011</v>
      </c>
    </row>
    <row r="51" spans="1:6" x14ac:dyDescent="0.15">
      <c r="A51">
        <v>7</v>
      </c>
      <c r="B51" t="str">
        <f>IF(OR('別紙１(女)'!E18="",'別紙１(女)'!F18="",'別紙１(女)'!G18="",'別紙１(女)'!H18="",'別紙１(女)'!I18="",'別紙１(女)'!J18=""),"",'別紙１(女)'!E18*100000+'別紙１(女)'!F18*10000+'別紙１(女)'!G18*1000+'別紙１(女)'!H18*100+'別紙１(女)'!I18*10+'別紙１(女)'!J18)</f>
        <v/>
      </c>
      <c r="C51" t="str">
        <f t="shared" si="1"/>
        <v/>
      </c>
      <c r="E51" t="s">
        <v>203</v>
      </c>
      <c r="F51">
        <v>2012</v>
      </c>
    </row>
    <row r="52" spans="1:6" x14ac:dyDescent="0.15">
      <c r="A52">
        <v>8</v>
      </c>
      <c r="B52" t="str">
        <f>IF(OR('別紙１(女)'!E19="",'別紙１(女)'!F19="",'別紙１(女)'!G19="",'別紙１(女)'!H19="",'別紙１(女)'!I19="",'別紙１(女)'!J19=""),"",'別紙１(女)'!E19*100000+'別紙１(女)'!F19*10000+'別紙１(女)'!G19*1000+'別紙１(女)'!H19*100+'別紙１(女)'!I19*10+'別紙１(女)'!J19)</f>
        <v/>
      </c>
      <c r="C52" t="str">
        <f t="shared" si="1"/>
        <v/>
      </c>
      <c r="E52" t="s">
        <v>204</v>
      </c>
      <c r="F52">
        <v>2013</v>
      </c>
    </row>
    <row r="53" spans="1:6" x14ac:dyDescent="0.15">
      <c r="A53">
        <v>9</v>
      </c>
      <c r="B53" t="str">
        <f>IF(OR('別紙１(女)'!E20="",'別紙１(女)'!F20="",'別紙１(女)'!G20="",'別紙１(女)'!H20="",'別紙１(女)'!I20="",'別紙１(女)'!J20=""),"",'別紙１(女)'!E20*100000+'別紙１(女)'!F20*10000+'別紙１(女)'!G20*1000+'別紙１(女)'!H20*100+'別紙１(女)'!I20*10+'別紙１(女)'!J20)</f>
        <v/>
      </c>
      <c r="C53" t="str">
        <f t="shared" si="1"/>
        <v/>
      </c>
      <c r="E53" t="s">
        <v>205</v>
      </c>
      <c r="F53">
        <v>2014</v>
      </c>
    </row>
    <row r="54" spans="1:6" x14ac:dyDescent="0.15">
      <c r="A54">
        <v>10</v>
      </c>
      <c r="B54" t="str">
        <f>IF(OR('別紙１(女)'!E21="",'別紙１(女)'!F21="",'別紙１(女)'!G21="",'別紙１(女)'!H21="",'別紙１(女)'!I21="",'別紙１(女)'!J21=""),"",'別紙１(女)'!E21*100000+'別紙１(女)'!F21*10000+'別紙１(女)'!G21*1000+'別紙１(女)'!H21*100+'別紙１(女)'!I21*10+'別紙１(女)'!J21)</f>
        <v/>
      </c>
      <c r="C54" t="str">
        <f t="shared" si="1"/>
        <v/>
      </c>
      <c r="E54" t="s">
        <v>206</v>
      </c>
      <c r="F54">
        <v>2015</v>
      </c>
    </row>
    <row r="55" spans="1:6" x14ac:dyDescent="0.15">
      <c r="A55">
        <v>11</v>
      </c>
      <c r="B55" t="str">
        <f>IF(OR('別紙１(女)'!E22="",'別紙１(女)'!F22="",'別紙１(女)'!G22="",'別紙１(女)'!H22="",'別紙１(女)'!I22="",'別紙１(女)'!J22=""),"",'別紙１(女)'!E22*100000+'別紙１(女)'!F22*10000+'別紙１(女)'!G22*1000+'別紙１(女)'!H22*100+'別紙１(女)'!I22*10+'別紙１(女)'!J22)</f>
        <v/>
      </c>
      <c r="C55" t="str">
        <f t="shared" si="1"/>
        <v/>
      </c>
      <c r="E55" t="s">
        <v>207</v>
      </c>
      <c r="F55">
        <v>2016</v>
      </c>
    </row>
    <row r="56" spans="1:6" x14ac:dyDescent="0.15">
      <c r="A56">
        <v>12</v>
      </c>
      <c r="B56" t="str">
        <f>IF(OR('別紙１(女)'!E23="",'別紙１(女)'!F23="",'別紙１(女)'!G23="",'別紙１(女)'!H23="",'別紙１(女)'!I23="",'別紙１(女)'!J23=""),"",'別紙１(女)'!E23*100000+'別紙１(女)'!F23*10000+'別紙１(女)'!G23*1000+'別紙１(女)'!H23*100+'別紙１(女)'!I23*10+'別紙１(女)'!J23)</f>
        <v/>
      </c>
      <c r="C56" t="str">
        <f t="shared" si="1"/>
        <v/>
      </c>
      <c r="E56" t="s">
        <v>208</v>
      </c>
      <c r="F56">
        <v>2017</v>
      </c>
    </row>
    <row r="57" spans="1:6" x14ac:dyDescent="0.15">
      <c r="A57">
        <v>13</v>
      </c>
      <c r="B57" t="str">
        <f>IF(OR('別紙１(女)'!E24="",'別紙１(女)'!F24="",'別紙１(女)'!G24="",'別紙１(女)'!H24="",'別紙１(女)'!I24="",'別紙１(女)'!J24=""),"",'別紙１(女)'!E24*100000+'別紙１(女)'!F24*10000+'別紙１(女)'!G24*1000+'別紙１(女)'!H24*100+'別紙１(女)'!I24*10+'別紙１(女)'!J24)</f>
        <v/>
      </c>
      <c r="C57" t="str">
        <f t="shared" si="1"/>
        <v/>
      </c>
      <c r="E57" t="s">
        <v>209</v>
      </c>
      <c r="F57">
        <v>2018</v>
      </c>
    </row>
    <row r="58" spans="1:6" x14ac:dyDescent="0.15">
      <c r="A58">
        <v>14</v>
      </c>
      <c r="B58" t="str">
        <f>IF(OR('別紙１(女)'!E25="",'別紙１(女)'!F25="",'別紙１(女)'!G25="",'別紙１(女)'!H25="",'別紙１(女)'!I25="",'別紙１(女)'!J25=""),"",'別紙１(女)'!E25*100000+'別紙１(女)'!F25*10000+'別紙１(女)'!G25*1000+'別紙１(女)'!H25*100+'別紙１(女)'!I25*10+'別紙１(女)'!J25)</f>
        <v/>
      </c>
      <c r="C58" t="str">
        <f t="shared" si="1"/>
        <v/>
      </c>
      <c r="E58" t="s">
        <v>210</v>
      </c>
      <c r="F58">
        <v>2019</v>
      </c>
    </row>
    <row r="59" spans="1:6" x14ac:dyDescent="0.15">
      <c r="A59">
        <v>15</v>
      </c>
      <c r="B59" t="str">
        <f>IF(OR('別紙１(女)'!E26="",'別紙１(女)'!F26="",'別紙１(女)'!G26="",'別紙１(女)'!H26="",'別紙１(女)'!I26="",'別紙１(女)'!J26=""),"",'別紙１(女)'!E26*100000+'別紙１(女)'!F26*10000+'別紙１(女)'!G26*1000+'別紙１(女)'!H26*100+'別紙１(女)'!I26*10+'別紙１(女)'!J26)</f>
        <v/>
      </c>
      <c r="C59" t="str">
        <f t="shared" si="1"/>
        <v/>
      </c>
    </row>
    <row r="60" spans="1:6" x14ac:dyDescent="0.15">
      <c r="A60">
        <v>16</v>
      </c>
      <c r="B60" t="str">
        <f>IF(OR('別紙１(女)'!E27="",'別紙１(女)'!F27="",'別紙１(女)'!G27="",'別紙１(女)'!H27="",'別紙１(女)'!I27="",'別紙１(女)'!J27=""),"",'別紙１(女)'!E27*100000+'別紙１(女)'!F27*10000+'別紙１(女)'!G27*1000+'別紙１(女)'!H27*100+'別紙１(女)'!I27*10+'別紙１(女)'!J27)</f>
        <v/>
      </c>
      <c r="C60" t="str">
        <f t="shared" si="1"/>
        <v/>
      </c>
    </row>
    <row r="61" spans="1:6" x14ac:dyDescent="0.15">
      <c r="A61">
        <v>17</v>
      </c>
      <c r="B61" t="str">
        <f>IF(OR('別紙１(女)'!E28="",'別紙１(女)'!F28="",'別紙１(女)'!G28="",'別紙１(女)'!H28="",'別紙１(女)'!I28="",'別紙１(女)'!J28=""),"",'別紙１(女)'!E28*100000+'別紙１(女)'!F28*10000+'別紙１(女)'!G28*1000+'別紙１(女)'!H28*100+'別紙１(女)'!I28*10+'別紙１(女)'!J28)</f>
        <v/>
      </c>
      <c r="C61" t="str">
        <f t="shared" si="1"/>
        <v/>
      </c>
    </row>
    <row r="62" spans="1:6" x14ac:dyDescent="0.15">
      <c r="A62">
        <v>18</v>
      </c>
      <c r="B62" t="str">
        <f>IF(OR('別紙１(女)'!E29="",'別紙１(女)'!F29="",'別紙１(女)'!G29="",'別紙１(女)'!H29="",'別紙１(女)'!I29="",'別紙１(女)'!J29=""),"",'別紙１(女)'!E29*100000+'別紙１(女)'!F29*10000+'別紙１(女)'!G29*1000+'別紙１(女)'!H29*100+'別紙１(女)'!I29*10+'別紙１(女)'!J29)</f>
        <v/>
      </c>
      <c r="C62" t="str">
        <f t="shared" si="1"/>
        <v/>
      </c>
    </row>
    <row r="63" spans="1:6" x14ac:dyDescent="0.15">
      <c r="A63">
        <v>19</v>
      </c>
      <c r="B63" t="str">
        <f>IF(OR('別紙１(女)'!E30="",'別紙１(女)'!F30="",'別紙１(女)'!G30="",'別紙１(女)'!H30="",'別紙１(女)'!I30="",'別紙１(女)'!J30=""),"",'別紙１(女)'!E30*100000+'別紙１(女)'!F30*10000+'別紙１(女)'!G30*1000+'別紙１(女)'!H30*100+'別紙１(女)'!I30*10+'別紙１(女)'!J30)</f>
        <v/>
      </c>
      <c r="C63" t="str">
        <f t="shared" si="1"/>
        <v/>
      </c>
    </row>
    <row r="64" spans="1:6" x14ac:dyDescent="0.15">
      <c r="A64">
        <v>20</v>
      </c>
      <c r="B64" t="str">
        <f>IF(OR('別紙１(女)'!E31="",'別紙１(女)'!F31="",'別紙１(女)'!G31="",'別紙１(女)'!H31="",'別紙１(女)'!I31="",'別紙１(女)'!J31=""),"",'別紙１(女)'!E31*100000+'別紙１(女)'!F31*10000+'別紙１(女)'!G31*1000+'別紙１(女)'!H31*100+'別紙１(女)'!I31*10+'別紙１(女)'!J31)</f>
        <v/>
      </c>
      <c r="C64" t="str">
        <f t="shared" si="1"/>
        <v/>
      </c>
    </row>
  </sheetData>
  <phoneticPr fontId="1"/>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108"/>
  <sheetViews>
    <sheetView topLeftCell="A12" workbookViewId="0">
      <selection activeCell="C19" sqref="C19"/>
    </sheetView>
  </sheetViews>
  <sheetFormatPr defaultRowHeight="13.5" x14ac:dyDescent="0.15"/>
  <cols>
    <col min="1" max="1" width="28.25" customWidth="1"/>
    <col min="3" max="4" width="19.125" customWidth="1"/>
  </cols>
  <sheetData>
    <row r="1" spans="1:9" x14ac:dyDescent="0.15">
      <c r="I1" s="11" t="s">
        <v>36</v>
      </c>
    </row>
    <row r="2" spans="1:9" ht="14.25" thickBot="1" x14ac:dyDescent="0.2">
      <c r="A2" s="3" t="s">
        <v>9</v>
      </c>
      <c r="B2" t="s">
        <v>29</v>
      </c>
      <c r="C2">
        <v>10000</v>
      </c>
      <c r="E2">
        <v>50</v>
      </c>
      <c r="G2" s="9" t="s">
        <v>34</v>
      </c>
      <c r="H2">
        <v>1</v>
      </c>
      <c r="I2" s="10" t="s">
        <v>35</v>
      </c>
    </row>
    <row r="3" spans="1:9" x14ac:dyDescent="0.15">
      <c r="A3" s="3" t="s">
        <v>17</v>
      </c>
      <c r="B3" t="s">
        <v>30</v>
      </c>
      <c r="C3">
        <v>20000</v>
      </c>
      <c r="E3">
        <v>100</v>
      </c>
      <c r="G3" s="9" t="s">
        <v>7</v>
      </c>
      <c r="H3">
        <v>10</v>
      </c>
    </row>
    <row r="4" spans="1:9" x14ac:dyDescent="0.15">
      <c r="A4" s="3" t="s">
        <v>13</v>
      </c>
      <c r="B4" t="s">
        <v>31</v>
      </c>
      <c r="C4">
        <v>30000</v>
      </c>
      <c r="E4">
        <v>200</v>
      </c>
    </row>
    <row r="5" spans="1:9" x14ac:dyDescent="0.15">
      <c r="A5" s="3" t="s">
        <v>19</v>
      </c>
      <c r="B5" t="s">
        <v>32</v>
      </c>
      <c r="C5">
        <v>40000</v>
      </c>
      <c r="E5">
        <v>400</v>
      </c>
    </row>
    <row r="6" spans="1:9" x14ac:dyDescent="0.15">
      <c r="A6" s="3" t="s">
        <v>6</v>
      </c>
      <c r="B6" t="s">
        <v>33</v>
      </c>
      <c r="C6">
        <v>50000</v>
      </c>
      <c r="E6">
        <v>800</v>
      </c>
    </row>
    <row r="7" spans="1:9" x14ac:dyDescent="0.15">
      <c r="E7">
        <v>1500</v>
      </c>
    </row>
    <row r="9" spans="1:9" x14ac:dyDescent="0.15">
      <c r="C9" t="s">
        <v>97</v>
      </c>
      <c r="D9" t="s">
        <v>98</v>
      </c>
    </row>
    <row r="10" spans="1:9" x14ac:dyDescent="0.15">
      <c r="A10" s="77" t="s">
        <v>165</v>
      </c>
      <c r="B10">
        <v>318</v>
      </c>
      <c r="C10" t="s">
        <v>99</v>
      </c>
      <c r="D10" t="s">
        <v>125</v>
      </c>
      <c r="E10" s="45">
        <v>0</v>
      </c>
      <c r="F10" s="45" t="s">
        <v>213</v>
      </c>
    </row>
    <row r="11" spans="1:9" x14ac:dyDescent="0.15">
      <c r="A11" s="77" t="s">
        <v>166</v>
      </c>
      <c r="B11">
        <v>321</v>
      </c>
      <c r="C11" t="s">
        <v>126</v>
      </c>
      <c r="D11" t="s">
        <v>127</v>
      </c>
      <c r="E11" s="45">
        <v>1</v>
      </c>
      <c r="F11" s="45" t="s">
        <v>214</v>
      </c>
    </row>
    <row r="12" spans="1:9" x14ac:dyDescent="0.15">
      <c r="A12" s="77" t="s">
        <v>167</v>
      </c>
      <c r="B12">
        <v>322</v>
      </c>
      <c r="C12" t="s">
        <v>106</v>
      </c>
      <c r="D12" t="s">
        <v>107</v>
      </c>
      <c r="E12" s="45">
        <v>2</v>
      </c>
      <c r="F12" s="45" t="s">
        <v>215</v>
      </c>
    </row>
    <row r="13" spans="1:9" x14ac:dyDescent="0.15">
      <c r="A13" s="77" t="s">
        <v>168</v>
      </c>
      <c r="B13">
        <v>323</v>
      </c>
      <c r="C13" t="s">
        <v>128</v>
      </c>
      <c r="D13" t="s">
        <v>129</v>
      </c>
      <c r="E13" s="45">
        <v>3</v>
      </c>
      <c r="F13" s="45" t="s">
        <v>216</v>
      </c>
    </row>
    <row r="14" spans="1:9" x14ac:dyDescent="0.15">
      <c r="A14" s="77" t="s">
        <v>169</v>
      </c>
      <c r="B14">
        <v>331</v>
      </c>
      <c r="C14" t="s">
        <v>99</v>
      </c>
      <c r="D14" t="s">
        <v>100</v>
      </c>
      <c r="E14" s="45">
        <v>4</v>
      </c>
      <c r="F14" s="45" t="s">
        <v>217</v>
      </c>
    </row>
    <row r="15" spans="1:9" x14ac:dyDescent="0.15">
      <c r="A15" s="77" t="s">
        <v>170</v>
      </c>
      <c r="B15">
        <v>340</v>
      </c>
      <c r="C15" t="s">
        <v>130</v>
      </c>
      <c r="D15" t="s">
        <v>131</v>
      </c>
      <c r="E15" s="45">
        <v>5</v>
      </c>
      <c r="F15" s="45" t="s">
        <v>218</v>
      </c>
    </row>
    <row r="16" spans="1:9" x14ac:dyDescent="0.15">
      <c r="A16" s="77" t="s">
        <v>171</v>
      </c>
      <c r="B16">
        <v>352</v>
      </c>
      <c r="C16" t="s">
        <v>132</v>
      </c>
      <c r="D16" t="s">
        <v>133</v>
      </c>
      <c r="E16" s="45">
        <v>6</v>
      </c>
      <c r="F16" s="45" t="s">
        <v>219</v>
      </c>
    </row>
    <row r="17" spans="1:6" x14ac:dyDescent="0.15">
      <c r="A17" s="77" t="s">
        <v>172</v>
      </c>
      <c r="B17">
        <v>357</v>
      </c>
      <c r="C17" t="s">
        <v>134</v>
      </c>
      <c r="D17" t="s">
        <v>135</v>
      </c>
      <c r="E17" s="45">
        <v>7</v>
      </c>
      <c r="F17" s="45" t="s">
        <v>220</v>
      </c>
    </row>
    <row r="18" spans="1:6" x14ac:dyDescent="0.15">
      <c r="A18" s="77" t="s">
        <v>173</v>
      </c>
      <c r="B18">
        <v>358</v>
      </c>
      <c r="C18" t="s">
        <v>136</v>
      </c>
      <c r="D18" t="s">
        <v>137</v>
      </c>
      <c r="E18" s="45">
        <v>8</v>
      </c>
      <c r="F18" s="45" t="s">
        <v>221</v>
      </c>
    </row>
    <row r="19" spans="1:6" x14ac:dyDescent="0.15">
      <c r="A19" s="77" t="s">
        <v>174</v>
      </c>
      <c r="B19">
        <v>361</v>
      </c>
      <c r="C19" t="s">
        <v>138</v>
      </c>
      <c r="D19" t="s">
        <v>139</v>
      </c>
      <c r="E19" s="45">
        <v>9</v>
      </c>
      <c r="F19" s="45" t="s">
        <v>222</v>
      </c>
    </row>
    <row r="20" spans="1:6" x14ac:dyDescent="0.15">
      <c r="A20" s="77" t="s">
        <v>175</v>
      </c>
      <c r="B20">
        <v>389</v>
      </c>
      <c r="C20" t="s">
        <v>140</v>
      </c>
      <c r="D20" t="s">
        <v>141</v>
      </c>
      <c r="E20" s="45">
        <v>10</v>
      </c>
      <c r="F20" s="45" t="s">
        <v>223</v>
      </c>
    </row>
    <row r="21" spans="1:6" x14ac:dyDescent="0.15">
      <c r="A21" s="77" t="s">
        <v>48</v>
      </c>
      <c r="B21">
        <v>601</v>
      </c>
      <c r="C21" t="s">
        <v>142</v>
      </c>
      <c r="D21" t="s">
        <v>143</v>
      </c>
      <c r="E21" s="45">
        <v>11</v>
      </c>
      <c r="F21" s="45" t="s">
        <v>224</v>
      </c>
    </row>
    <row r="22" spans="1:6" x14ac:dyDescent="0.15">
      <c r="A22" s="77" t="s">
        <v>176</v>
      </c>
      <c r="B22">
        <v>712</v>
      </c>
      <c r="C22" t="s">
        <v>144</v>
      </c>
      <c r="D22" t="s">
        <v>145</v>
      </c>
      <c r="E22" s="45">
        <v>12</v>
      </c>
      <c r="F22" s="45" t="s">
        <v>225</v>
      </c>
    </row>
    <row r="23" spans="1:6" x14ac:dyDescent="0.15">
      <c r="A23" s="77" t="s">
        <v>122</v>
      </c>
      <c r="B23">
        <v>713</v>
      </c>
      <c r="C23" t="s">
        <v>123</v>
      </c>
      <c r="D23" t="s">
        <v>124</v>
      </c>
      <c r="E23" s="45">
        <v>13</v>
      </c>
      <c r="F23" s="45" t="s">
        <v>226</v>
      </c>
    </row>
    <row r="24" spans="1:6" x14ac:dyDescent="0.15">
      <c r="A24" s="77" t="s">
        <v>177</v>
      </c>
      <c r="B24">
        <v>736</v>
      </c>
      <c r="C24" t="s">
        <v>146</v>
      </c>
      <c r="D24" t="s">
        <v>147</v>
      </c>
      <c r="E24" s="45">
        <v>14</v>
      </c>
      <c r="F24" s="45" t="s">
        <v>227</v>
      </c>
    </row>
    <row r="25" spans="1:6" x14ac:dyDescent="0.15">
      <c r="A25" s="77" t="s">
        <v>178</v>
      </c>
      <c r="B25">
        <v>783</v>
      </c>
      <c r="C25" t="s">
        <v>148</v>
      </c>
      <c r="D25" t="s">
        <v>149</v>
      </c>
      <c r="E25" s="45">
        <v>15</v>
      </c>
      <c r="F25" s="45" t="s">
        <v>228</v>
      </c>
    </row>
    <row r="26" spans="1:6" x14ac:dyDescent="0.15">
      <c r="A26" s="77" t="s">
        <v>179</v>
      </c>
      <c r="B26">
        <v>793</v>
      </c>
      <c r="C26" t="s">
        <v>150</v>
      </c>
      <c r="D26" t="s">
        <v>151</v>
      </c>
      <c r="E26" s="45">
        <v>16</v>
      </c>
      <c r="F26" s="45" t="s">
        <v>229</v>
      </c>
    </row>
    <row r="27" spans="1:6" x14ac:dyDescent="0.15">
      <c r="A27" s="77" t="s">
        <v>180</v>
      </c>
      <c r="B27">
        <v>795</v>
      </c>
      <c r="C27" t="s">
        <v>152</v>
      </c>
      <c r="D27" t="s">
        <v>153</v>
      </c>
      <c r="E27" s="45">
        <v>17</v>
      </c>
      <c r="F27" s="45" t="s">
        <v>230</v>
      </c>
    </row>
    <row r="28" spans="1:6" x14ac:dyDescent="0.15">
      <c r="A28" s="77" t="s">
        <v>181</v>
      </c>
      <c r="B28">
        <v>799</v>
      </c>
      <c r="C28" t="s">
        <v>154</v>
      </c>
      <c r="D28" t="s">
        <v>155</v>
      </c>
      <c r="E28" s="45">
        <v>18</v>
      </c>
      <c r="F28" s="45" t="s">
        <v>231</v>
      </c>
    </row>
    <row r="29" spans="1:6" x14ac:dyDescent="0.15">
      <c r="A29" s="77" t="s">
        <v>182</v>
      </c>
      <c r="B29">
        <v>825</v>
      </c>
      <c r="C29" t="s">
        <v>156</v>
      </c>
      <c r="D29" t="s">
        <v>157</v>
      </c>
      <c r="E29" s="45">
        <v>19</v>
      </c>
      <c r="F29" s="45" t="s">
        <v>232</v>
      </c>
    </row>
    <row r="30" spans="1:6" x14ac:dyDescent="0.15">
      <c r="A30" s="77" t="s">
        <v>183</v>
      </c>
      <c r="B30">
        <v>837</v>
      </c>
      <c r="C30" t="s">
        <v>158</v>
      </c>
      <c r="D30" t="s">
        <v>159</v>
      </c>
      <c r="E30" s="45">
        <v>20</v>
      </c>
      <c r="F30" s="45" t="s">
        <v>233</v>
      </c>
    </row>
    <row r="31" spans="1:6" x14ac:dyDescent="0.15">
      <c r="A31" s="77" t="s">
        <v>184</v>
      </c>
      <c r="B31">
        <v>843</v>
      </c>
      <c r="C31" t="s">
        <v>160</v>
      </c>
      <c r="D31" t="s">
        <v>161</v>
      </c>
      <c r="E31" s="45">
        <v>21</v>
      </c>
      <c r="F31" s="45" t="s">
        <v>234</v>
      </c>
    </row>
    <row r="32" spans="1:6" x14ac:dyDescent="0.15">
      <c r="A32" s="77" t="s">
        <v>185</v>
      </c>
      <c r="C32" t="s">
        <v>102</v>
      </c>
      <c r="D32" t="s">
        <v>101</v>
      </c>
      <c r="E32" s="45">
        <v>22</v>
      </c>
      <c r="F32" s="45" t="s">
        <v>235</v>
      </c>
    </row>
    <row r="33" spans="1:6" x14ac:dyDescent="0.15">
      <c r="A33" s="77" t="s">
        <v>186</v>
      </c>
      <c r="C33" t="s">
        <v>162</v>
      </c>
      <c r="D33" t="s">
        <v>103</v>
      </c>
      <c r="E33" s="45">
        <v>23</v>
      </c>
      <c r="F33" s="45" t="s">
        <v>236</v>
      </c>
    </row>
    <row r="34" spans="1:6" x14ac:dyDescent="0.15">
      <c r="A34" s="77" t="s">
        <v>187</v>
      </c>
      <c r="C34" t="s">
        <v>104</v>
      </c>
      <c r="D34" t="s">
        <v>105</v>
      </c>
      <c r="E34" s="45">
        <v>24</v>
      </c>
      <c r="F34" s="45" t="s">
        <v>237</v>
      </c>
    </row>
    <row r="35" spans="1:6" x14ac:dyDescent="0.15">
      <c r="A35" s="77" t="s">
        <v>188</v>
      </c>
      <c r="C35" t="s">
        <v>108</v>
      </c>
      <c r="D35" t="s">
        <v>109</v>
      </c>
      <c r="E35" s="45">
        <v>25</v>
      </c>
      <c r="F35" s="45" t="s">
        <v>238</v>
      </c>
    </row>
    <row r="36" spans="1:6" x14ac:dyDescent="0.15">
      <c r="A36" s="77" t="s">
        <v>189</v>
      </c>
      <c r="C36" t="s">
        <v>163</v>
      </c>
      <c r="D36" t="s">
        <v>110</v>
      </c>
      <c r="E36" s="45">
        <v>26</v>
      </c>
      <c r="F36" s="45" t="s">
        <v>239</v>
      </c>
    </row>
    <row r="37" spans="1:6" x14ac:dyDescent="0.15">
      <c r="A37" s="77" t="s">
        <v>190</v>
      </c>
      <c r="C37" t="s">
        <v>111</v>
      </c>
      <c r="D37" t="s">
        <v>112</v>
      </c>
      <c r="E37" s="45">
        <v>27</v>
      </c>
      <c r="F37" s="45" t="s">
        <v>240</v>
      </c>
    </row>
    <row r="38" spans="1:6" x14ac:dyDescent="0.15">
      <c r="A38" s="77" t="s">
        <v>191</v>
      </c>
      <c r="C38" t="s">
        <v>114</v>
      </c>
      <c r="D38" t="s">
        <v>115</v>
      </c>
      <c r="E38" s="45">
        <v>28</v>
      </c>
      <c r="F38" s="45" t="s">
        <v>241</v>
      </c>
    </row>
    <row r="39" spans="1:6" x14ac:dyDescent="0.15">
      <c r="A39" s="77" t="s">
        <v>192</v>
      </c>
      <c r="C39" t="s">
        <v>113</v>
      </c>
      <c r="D39" t="s">
        <v>116</v>
      </c>
      <c r="E39" s="45">
        <v>29</v>
      </c>
      <c r="F39" s="45" t="s">
        <v>242</v>
      </c>
    </row>
    <row r="40" spans="1:6" x14ac:dyDescent="0.15">
      <c r="A40" s="77" t="s">
        <v>193</v>
      </c>
      <c r="C40" t="s">
        <v>117</v>
      </c>
      <c r="D40" t="s">
        <v>164</v>
      </c>
      <c r="E40" s="45">
        <v>30</v>
      </c>
      <c r="F40" s="45" t="s">
        <v>243</v>
      </c>
    </row>
    <row r="41" spans="1:6" x14ac:dyDescent="0.15">
      <c r="A41" s="77" t="s">
        <v>194</v>
      </c>
      <c r="C41" t="s">
        <v>118</v>
      </c>
      <c r="D41" t="s">
        <v>119</v>
      </c>
      <c r="E41" s="45">
        <v>31</v>
      </c>
      <c r="F41" s="45" t="s">
        <v>244</v>
      </c>
    </row>
    <row r="42" spans="1:6" x14ac:dyDescent="0.15">
      <c r="A42" s="77" t="s">
        <v>195</v>
      </c>
      <c r="C42" t="s">
        <v>120</v>
      </c>
      <c r="D42" t="s">
        <v>121</v>
      </c>
      <c r="E42" s="45">
        <v>32</v>
      </c>
      <c r="F42" s="45" t="s">
        <v>245</v>
      </c>
    </row>
    <row r="43" spans="1:6" x14ac:dyDescent="0.15">
      <c r="E43" s="45">
        <v>33</v>
      </c>
      <c r="F43" s="45"/>
    </row>
    <row r="44" spans="1:6" x14ac:dyDescent="0.15">
      <c r="E44" s="45">
        <v>34</v>
      </c>
      <c r="F44" s="45"/>
    </row>
    <row r="45" spans="1:6" x14ac:dyDescent="0.15">
      <c r="E45" s="45">
        <v>35</v>
      </c>
      <c r="F45" s="45"/>
    </row>
    <row r="46" spans="1:6" x14ac:dyDescent="0.15">
      <c r="E46" s="45">
        <v>36</v>
      </c>
      <c r="F46" s="45"/>
    </row>
    <row r="47" spans="1:6" x14ac:dyDescent="0.15">
      <c r="E47" s="45">
        <v>37</v>
      </c>
      <c r="F47" s="45"/>
    </row>
    <row r="48" spans="1:6" x14ac:dyDescent="0.15">
      <c r="E48" s="45">
        <v>38</v>
      </c>
      <c r="F48" s="45"/>
    </row>
    <row r="49" spans="5:6" x14ac:dyDescent="0.15">
      <c r="E49" s="45">
        <v>39</v>
      </c>
      <c r="F49" s="45"/>
    </row>
    <row r="50" spans="5:6" x14ac:dyDescent="0.15">
      <c r="E50" s="45">
        <v>40</v>
      </c>
      <c r="F50" s="45"/>
    </row>
    <row r="51" spans="5:6" x14ac:dyDescent="0.15">
      <c r="E51" s="45">
        <v>41</v>
      </c>
      <c r="F51" s="45"/>
    </row>
    <row r="52" spans="5:6" x14ac:dyDescent="0.15">
      <c r="E52" s="45">
        <v>42</v>
      </c>
      <c r="F52" s="45"/>
    </row>
    <row r="53" spans="5:6" x14ac:dyDescent="0.15">
      <c r="E53" s="45">
        <v>43</v>
      </c>
      <c r="F53" s="45"/>
    </row>
    <row r="54" spans="5:6" x14ac:dyDescent="0.15">
      <c r="E54" s="45">
        <v>44</v>
      </c>
      <c r="F54" s="45"/>
    </row>
    <row r="55" spans="5:6" x14ac:dyDescent="0.15">
      <c r="E55" s="45">
        <v>45</v>
      </c>
      <c r="F55" s="45"/>
    </row>
    <row r="56" spans="5:6" x14ac:dyDescent="0.15">
      <c r="E56" s="45">
        <v>46</v>
      </c>
      <c r="F56" s="45"/>
    </row>
    <row r="57" spans="5:6" x14ac:dyDescent="0.15">
      <c r="E57" s="45">
        <v>47</v>
      </c>
      <c r="F57" s="45"/>
    </row>
    <row r="58" spans="5:6" x14ac:dyDescent="0.15">
      <c r="E58" s="45">
        <v>48</v>
      </c>
      <c r="F58" s="45"/>
    </row>
    <row r="59" spans="5:6" x14ac:dyDescent="0.15">
      <c r="E59" s="45">
        <v>49</v>
      </c>
      <c r="F59" s="45"/>
    </row>
    <row r="60" spans="5:6" x14ac:dyDescent="0.15">
      <c r="E60" s="45">
        <v>50</v>
      </c>
      <c r="F60" s="45"/>
    </row>
    <row r="61" spans="5:6" x14ac:dyDescent="0.15">
      <c r="E61" s="45">
        <v>51</v>
      </c>
      <c r="F61" s="45"/>
    </row>
    <row r="62" spans="5:6" x14ac:dyDescent="0.15">
      <c r="E62" s="45">
        <v>52</v>
      </c>
      <c r="F62" s="45"/>
    </row>
    <row r="63" spans="5:6" x14ac:dyDescent="0.15">
      <c r="E63" s="45">
        <v>53</v>
      </c>
      <c r="F63" s="45"/>
    </row>
    <row r="64" spans="5:6" x14ac:dyDescent="0.15">
      <c r="E64" s="45">
        <v>54</v>
      </c>
      <c r="F64" s="45"/>
    </row>
    <row r="65" spans="5:6" x14ac:dyDescent="0.15">
      <c r="E65" s="45">
        <v>55</v>
      </c>
      <c r="F65" s="45"/>
    </row>
    <row r="66" spans="5:6" x14ac:dyDescent="0.15">
      <c r="E66" s="45">
        <v>56</v>
      </c>
      <c r="F66" s="45"/>
    </row>
    <row r="67" spans="5:6" x14ac:dyDescent="0.15">
      <c r="E67" s="45">
        <v>57</v>
      </c>
      <c r="F67" s="45"/>
    </row>
    <row r="68" spans="5:6" x14ac:dyDescent="0.15">
      <c r="E68" s="45">
        <v>58</v>
      </c>
      <c r="F68" s="45"/>
    </row>
    <row r="69" spans="5:6" x14ac:dyDescent="0.15">
      <c r="E69" s="45">
        <v>59</v>
      </c>
      <c r="F69" s="45"/>
    </row>
    <row r="70" spans="5:6" x14ac:dyDescent="0.15">
      <c r="E70" s="45"/>
      <c r="F70" s="45"/>
    </row>
    <row r="71" spans="5:6" x14ac:dyDescent="0.15">
      <c r="E71" s="45"/>
      <c r="F71" s="45"/>
    </row>
    <row r="72" spans="5:6" x14ac:dyDescent="0.15">
      <c r="E72" s="45"/>
      <c r="F72" s="45"/>
    </row>
    <row r="73" spans="5:6" x14ac:dyDescent="0.15">
      <c r="E73" s="45"/>
      <c r="F73" s="45"/>
    </row>
    <row r="74" spans="5:6" x14ac:dyDescent="0.15">
      <c r="E74" s="45"/>
      <c r="F74" s="45"/>
    </row>
    <row r="75" spans="5:6" x14ac:dyDescent="0.15">
      <c r="E75" s="45"/>
      <c r="F75" s="45"/>
    </row>
    <row r="76" spans="5:6" x14ac:dyDescent="0.15">
      <c r="E76" s="45"/>
      <c r="F76" s="45"/>
    </row>
    <row r="77" spans="5:6" x14ac:dyDescent="0.15">
      <c r="E77" s="45"/>
      <c r="F77" s="45"/>
    </row>
    <row r="78" spans="5:6" x14ac:dyDescent="0.15">
      <c r="E78" s="45"/>
      <c r="F78" s="45"/>
    </row>
    <row r="79" spans="5:6" x14ac:dyDescent="0.15">
      <c r="E79" s="45"/>
      <c r="F79" s="45"/>
    </row>
    <row r="80" spans="5:6" x14ac:dyDescent="0.15">
      <c r="E80" s="45"/>
      <c r="F80" s="45"/>
    </row>
    <row r="81" spans="5:6" x14ac:dyDescent="0.15">
      <c r="E81" s="45"/>
      <c r="F81" s="45"/>
    </row>
    <row r="82" spans="5:6" x14ac:dyDescent="0.15">
      <c r="E82" s="45"/>
      <c r="F82" s="45"/>
    </row>
    <row r="83" spans="5:6" x14ac:dyDescent="0.15">
      <c r="E83" s="45"/>
      <c r="F83" s="45"/>
    </row>
    <row r="84" spans="5:6" x14ac:dyDescent="0.15">
      <c r="E84" s="45"/>
      <c r="F84" s="45"/>
    </row>
    <row r="85" spans="5:6" x14ac:dyDescent="0.15">
      <c r="E85" s="45"/>
      <c r="F85" s="45"/>
    </row>
    <row r="86" spans="5:6" x14ac:dyDescent="0.15">
      <c r="E86" s="45"/>
      <c r="F86" s="45"/>
    </row>
    <row r="87" spans="5:6" x14ac:dyDescent="0.15">
      <c r="E87" s="45"/>
      <c r="F87" s="45"/>
    </row>
    <row r="88" spans="5:6" x14ac:dyDescent="0.15">
      <c r="E88" s="45"/>
      <c r="F88" s="45"/>
    </row>
    <row r="89" spans="5:6" x14ac:dyDescent="0.15">
      <c r="E89" s="45"/>
      <c r="F89" s="45"/>
    </row>
    <row r="90" spans="5:6" x14ac:dyDescent="0.15">
      <c r="E90" s="45"/>
      <c r="F90" s="45"/>
    </row>
    <row r="91" spans="5:6" x14ac:dyDescent="0.15">
      <c r="E91" s="45"/>
      <c r="F91" s="45"/>
    </row>
    <row r="92" spans="5:6" x14ac:dyDescent="0.15">
      <c r="E92" s="45"/>
      <c r="F92" s="45"/>
    </row>
    <row r="93" spans="5:6" x14ac:dyDescent="0.15">
      <c r="E93" s="45"/>
      <c r="F93" s="45"/>
    </row>
    <row r="94" spans="5:6" x14ac:dyDescent="0.15">
      <c r="E94" s="45"/>
      <c r="F94" s="45"/>
    </row>
    <row r="95" spans="5:6" x14ac:dyDescent="0.15">
      <c r="E95" s="45"/>
      <c r="F95" s="45"/>
    </row>
    <row r="96" spans="5:6" x14ac:dyDescent="0.15">
      <c r="E96" s="45"/>
      <c r="F96" s="45"/>
    </row>
    <row r="97" spans="5:6" x14ac:dyDescent="0.15">
      <c r="E97" s="45"/>
      <c r="F97" s="45"/>
    </row>
    <row r="98" spans="5:6" x14ac:dyDescent="0.15">
      <c r="E98" s="45"/>
      <c r="F98" s="45"/>
    </row>
    <row r="99" spans="5:6" x14ac:dyDescent="0.15">
      <c r="E99" s="45"/>
      <c r="F99" s="45"/>
    </row>
    <row r="100" spans="5:6" x14ac:dyDescent="0.15">
      <c r="E100" s="45"/>
      <c r="F100" s="45"/>
    </row>
    <row r="101" spans="5:6" x14ac:dyDescent="0.15">
      <c r="E101" s="45"/>
      <c r="F101" s="45"/>
    </row>
    <row r="102" spans="5:6" x14ac:dyDescent="0.15">
      <c r="E102" s="45"/>
      <c r="F102" s="45"/>
    </row>
    <row r="103" spans="5:6" x14ac:dyDescent="0.15">
      <c r="E103" s="45"/>
      <c r="F103" s="45"/>
    </row>
    <row r="104" spans="5:6" x14ac:dyDescent="0.15">
      <c r="E104" s="45"/>
      <c r="F104" s="45"/>
    </row>
    <row r="105" spans="5:6" x14ac:dyDescent="0.15">
      <c r="E105" s="45"/>
      <c r="F105" s="45"/>
    </row>
    <row r="106" spans="5:6" x14ac:dyDescent="0.15">
      <c r="E106" s="45"/>
      <c r="F106" s="45"/>
    </row>
    <row r="107" spans="5:6" x14ac:dyDescent="0.15">
      <c r="E107" s="45"/>
      <c r="F107" s="45"/>
    </row>
    <row r="108" spans="5:6" x14ac:dyDescent="0.15">
      <c r="E108" s="45"/>
      <c r="F108" s="45"/>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2</vt:i4>
      </vt:variant>
    </vt:vector>
  </HeadingPairs>
  <TitlesOfParts>
    <vt:vector size="9" baseType="lpstr">
      <vt:lpstr>別紙１(男)</vt:lpstr>
      <vt:lpstr>別紙１(女)</vt:lpstr>
      <vt:lpstr>別紙2(男)</vt:lpstr>
      <vt:lpstr>別紙2(女)</vt:lpstr>
      <vt:lpstr>男データ</vt:lpstr>
      <vt:lpstr>女データ</vt:lpstr>
      <vt:lpstr>データ</vt:lpstr>
      <vt:lpstr>'別紙2(女)'!Print_Area</vt:lpstr>
      <vt:lpstr>'別紙2(男)'!Print_Area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細谷　准一</dc:creator>
  <cp:lastModifiedBy>登別青嶺_003</cp:lastModifiedBy>
  <cp:lastPrinted>2023-04-04T06:08:20Z</cp:lastPrinted>
  <dcterms:created xsi:type="dcterms:W3CDTF">2000-07-12T08:16:33Z</dcterms:created>
  <dcterms:modified xsi:type="dcterms:W3CDTF">2025-04-21T13:47:50Z</dcterms:modified>
</cp:coreProperties>
</file>